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aragon\www\accounting\"/>
    </mc:Choice>
  </mc:AlternateContent>
  <xr:revisionPtr revIDLastSave="0" documentId="13_ncr:1_{7037FDE0-1C7E-40DE-9072-97FD368296AA}" xr6:coauthVersionLast="47" xr6:coauthVersionMax="47" xr10:uidLastSave="{00000000-0000-0000-0000-000000000000}"/>
  <bookViews>
    <workbookView xWindow="-108" yWindow="-108" windowWidth="23256" windowHeight="12456" tabRatio="941" activeTab="9" xr2:uid="{00000000-000D-0000-FFFF-FFFF00000000}"/>
  </bookViews>
  <sheets>
    <sheet name="JUL25" sheetId="178" r:id="rId1"/>
    <sheet name="AGU25" sheetId="180" r:id="rId2"/>
    <sheet name="SEP25" sheetId="181" r:id="rId3"/>
    <sheet name="OKT25" sheetId="185" r:id="rId4"/>
    <sheet name="Nov25" sheetId="186" r:id="rId5"/>
    <sheet name="DES25" sheetId="187" r:id="rId6"/>
    <sheet name="JAN26" sheetId="188" r:id="rId7"/>
    <sheet name="FEB26" sheetId="193" r:id="rId8"/>
    <sheet name="MAR26" sheetId="194" r:id="rId9"/>
    <sheet name="APR26" sheetId="195" r:id="rId10"/>
    <sheet name="MEI26" sheetId="196" r:id="rId11"/>
    <sheet name="JUN26" sheetId="198" r:id="rId12"/>
  </sheets>
  <definedNames>
    <definedName name="_xlnm.Print_Area" localSheetId="1">'AGU25'!$B$2:$H$88</definedName>
    <definedName name="_xlnm.Print_Area" localSheetId="9">'APR26'!$B$2:$H$90</definedName>
    <definedName name="_xlnm.Print_Area" localSheetId="5">'DES25'!$B$2:$H$118</definedName>
    <definedName name="_xlnm.Print_Area" localSheetId="7">'FEB26'!$B$2:$H$104</definedName>
    <definedName name="_xlnm.Print_Area" localSheetId="6">'JAN26'!$B$2:$H$97</definedName>
    <definedName name="_xlnm.Print_Area" localSheetId="0">'JUL25'!$B:$H</definedName>
    <definedName name="_xlnm.Print_Area" localSheetId="11">'JUN26'!$B$2:$H$105</definedName>
    <definedName name="_xlnm.Print_Area" localSheetId="8">'MAR26'!$B$2:$H$67</definedName>
    <definedName name="_xlnm.Print_Area" localSheetId="10">'MEI26'!$B$2:$H$97</definedName>
    <definedName name="_xlnm.Print_Area" localSheetId="4">'Nov25'!$B$2:$H$98</definedName>
    <definedName name="_xlnm.Print_Area" localSheetId="3">'OKT25'!$B$2:$H$93</definedName>
    <definedName name="_xlnm.Print_Area" localSheetId="2">'SEP25'!$B$2:$H$90</definedName>
    <definedName name="_xlnm.Print_Titles" localSheetId="1">'AGU25'!$10:$10</definedName>
    <definedName name="_xlnm.Print_Titles" localSheetId="9">'APR26'!$10:$10</definedName>
    <definedName name="_xlnm.Print_Titles" localSheetId="5">'DES25'!$10:$10</definedName>
    <definedName name="_xlnm.Print_Titles" localSheetId="7">'FEB26'!$10:$10</definedName>
    <definedName name="_xlnm.Print_Titles" localSheetId="6">'JAN26'!$10:$10</definedName>
    <definedName name="_xlnm.Print_Titles" localSheetId="0">'JUL25'!$10:$10</definedName>
    <definedName name="_xlnm.Print_Titles" localSheetId="11">'JUN26'!$10:$10</definedName>
    <definedName name="_xlnm.Print_Titles" localSheetId="8">'MAR26'!$10:$10</definedName>
    <definedName name="_xlnm.Print_Titles" localSheetId="10">'MEI26'!$10:$10</definedName>
    <definedName name="_xlnm.Print_Titles" localSheetId="4">'Nov25'!$10:$10</definedName>
    <definedName name="_xlnm.Print_Titles" localSheetId="3">'OKT25'!$10:$10</definedName>
    <definedName name="_xlnm.Print_Titles" localSheetId="2">'SEP25'!$10:$10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6" i="198" l="1"/>
  <c r="E97" i="198" l="1"/>
  <c r="G37" i="198" l="1"/>
  <c r="L91" i="198" l="1"/>
  <c r="L90" i="198"/>
  <c r="L92" i="198" s="1"/>
  <c r="J13" i="198"/>
  <c r="K13" i="198"/>
  <c r="L13" i="198"/>
  <c r="N13" i="198"/>
  <c r="P13" i="198"/>
  <c r="Q13" i="198"/>
  <c r="R13" i="198" s="1"/>
  <c r="T13" i="198"/>
  <c r="J14" i="198"/>
  <c r="M14" i="198" s="1"/>
  <c r="K14" i="198"/>
  <c r="L14" i="198"/>
  <c r="N14" i="198"/>
  <c r="P14" i="198"/>
  <c r="Q14" i="198"/>
  <c r="R14" i="198" s="1"/>
  <c r="T14" i="198"/>
  <c r="J15" i="198"/>
  <c r="K15" i="198"/>
  <c r="L15" i="198"/>
  <c r="N15" i="198"/>
  <c r="P15" i="198"/>
  <c r="Q15" i="198"/>
  <c r="R15" i="198" s="1"/>
  <c r="T15" i="198"/>
  <c r="J16" i="198"/>
  <c r="K16" i="198"/>
  <c r="L16" i="198"/>
  <c r="N16" i="198"/>
  <c r="P16" i="198"/>
  <c r="Q16" i="198"/>
  <c r="R16" i="198" s="1"/>
  <c r="T16" i="198"/>
  <c r="J17" i="198"/>
  <c r="K17" i="198"/>
  <c r="L17" i="198"/>
  <c r="N17" i="198"/>
  <c r="P17" i="198"/>
  <c r="Q17" i="198"/>
  <c r="R17" i="198" s="1"/>
  <c r="T17" i="198"/>
  <c r="J18" i="198"/>
  <c r="K18" i="198"/>
  <c r="L18" i="198"/>
  <c r="N18" i="198"/>
  <c r="P18" i="198"/>
  <c r="Q18" i="198"/>
  <c r="R18" i="198" s="1"/>
  <c r="T18" i="198"/>
  <c r="J19" i="198"/>
  <c r="K19" i="198"/>
  <c r="L19" i="198"/>
  <c r="N19" i="198"/>
  <c r="P19" i="198"/>
  <c r="Q19" i="198"/>
  <c r="R19" i="198" s="1"/>
  <c r="T19" i="198"/>
  <c r="J20" i="198"/>
  <c r="K20" i="198"/>
  <c r="L20" i="198"/>
  <c r="N20" i="198"/>
  <c r="P20" i="198"/>
  <c r="Q20" i="198"/>
  <c r="R20" i="198" s="1"/>
  <c r="T20" i="198"/>
  <c r="J21" i="198"/>
  <c r="K21" i="198"/>
  <c r="L21" i="198"/>
  <c r="N21" i="198"/>
  <c r="P21" i="198"/>
  <c r="Q21" i="198"/>
  <c r="R21" i="198" s="1"/>
  <c r="T21" i="198"/>
  <c r="J22" i="198"/>
  <c r="K22" i="198"/>
  <c r="L22" i="198"/>
  <c r="N22" i="198"/>
  <c r="P22" i="198"/>
  <c r="Q22" i="198"/>
  <c r="R22" i="198" s="1"/>
  <c r="T22" i="198"/>
  <c r="J23" i="198"/>
  <c r="M23" i="198" s="1"/>
  <c r="K23" i="198"/>
  <c r="L23" i="198"/>
  <c r="N23" i="198"/>
  <c r="P23" i="198"/>
  <c r="Q23" i="198"/>
  <c r="R23" i="198" s="1"/>
  <c r="T23" i="198"/>
  <c r="J24" i="198"/>
  <c r="K24" i="198"/>
  <c r="L24" i="198"/>
  <c r="N24" i="198"/>
  <c r="P24" i="198"/>
  <c r="Q24" i="198"/>
  <c r="R24" i="198" s="1"/>
  <c r="T24" i="198"/>
  <c r="J25" i="198"/>
  <c r="K25" i="198"/>
  <c r="L25" i="198"/>
  <c r="N25" i="198"/>
  <c r="P25" i="198"/>
  <c r="Q25" i="198"/>
  <c r="R25" i="198" s="1"/>
  <c r="T25" i="198"/>
  <c r="J26" i="198"/>
  <c r="M26" i="198" s="1"/>
  <c r="K26" i="198"/>
  <c r="L26" i="198"/>
  <c r="N26" i="198"/>
  <c r="P26" i="198"/>
  <c r="Q26" i="198"/>
  <c r="R26" i="198" s="1"/>
  <c r="T26" i="198"/>
  <c r="J27" i="198"/>
  <c r="M27" i="198" s="1"/>
  <c r="K27" i="198"/>
  <c r="L27" i="198"/>
  <c r="N27" i="198"/>
  <c r="P27" i="198"/>
  <c r="Q27" i="198"/>
  <c r="R27" i="198" s="1"/>
  <c r="T27" i="198"/>
  <c r="J28" i="198"/>
  <c r="K28" i="198"/>
  <c r="L28" i="198"/>
  <c r="N28" i="198"/>
  <c r="P28" i="198"/>
  <c r="Q28" i="198"/>
  <c r="R28" i="198"/>
  <c r="T28" i="198"/>
  <c r="J29" i="198"/>
  <c r="K29" i="198"/>
  <c r="L29" i="198"/>
  <c r="N29" i="198"/>
  <c r="P29" i="198"/>
  <c r="Q29" i="198"/>
  <c r="R29" i="198" s="1"/>
  <c r="T29" i="198"/>
  <c r="J30" i="198"/>
  <c r="K30" i="198"/>
  <c r="L30" i="198"/>
  <c r="N30" i="198"/>
  <c r="P30" i="198"/>
  <c r="Q30" i="198"/>
  <c r="R30" i="198" s="1"/>
  <c r="T30" i="198"/>
  <c r="J31" i="198"/>
  <c r="K31" i="198"/>
  <c r="L31" i="198"/>
  <c r="N31" i="198"/>
  <c r="P31" i="198"/>
  <c r="Q31" i="198"/>
  <c r="R31" i="198" s="1"/>
  <c r="T31" i="198"/>
  <c r="J32" i="198"/>
  <c r="K32" i="198"/>
  <c r="L32" i="198"/>
  <c r="N32" i="198"/>
  <c r="P32" i="198"/>
  <c r="Q32" i="198"/>
  <c r="R32" i="198" s="1"/>
  <c r="T32" i="198"/>
  <c r="J33" i="198"/>
  <c r="M33" i="198" s="1"/>
  <c r="K33" i="198"/>
  <c r="L33" i="198"/>
  <c r="N33" i="198"/>
  <c r="P33" i="198"/>
  <c r="Q33" i="198"/>
  <c r="R33" i="198" s="1"/>
  <c r="T33" i="198"/>
  <c r="J34" i="198"/>
  <c r="M34" i="198" s="1"/>
  <c r="K34" i="198"/>
  <c r="L34" i="198"/>
  <c r="N34" i="198"/>
  <c r="P34" i="198"/>
  <c r="Q34" i="198"/>
  <c r="R34" i="198" s="1"/>
  <c r="T34" i="198"/>
  <c r="J35" i="198"/>
  <c r="M35" i="198" s="1"/>
  <c r="K35" i="198"/>
  <c r="L35" i="198"/>
  <c r="N35" i="198"/>
  <c r="P35" i="198"/>
  <c r="Q35" i="198"/>
  <c r="R35" i="198" s="1"/>
  <c r="T35" i="198"/>
  <c r="J36" i="198"/>
  <c r="K36" i="198"/>
  <c r="L36" i="198"/>
  <c r="N36" i="198"/>
  <c r="P36" i="198"/>
  <c r="Q36" i="198"/>
  <c r="R36" i="198" s="1"/>
  <c r="T36" i="198"/>
  <c r="J37" i="198"/>
  <c r="K37" i="198"/>
  <c r="L37" i="198"/>
  <c r="N37" i="198"/>
  <c r="P37" i="198"/>
  <c r="Q37" i="198"/>
  <c r="R37" i="198" s="1"/>
  <c r="T37" i="198"/>
  <c r="J38" i="198"/>
  <c r="K38" i="198"/>
  <c r="L38" i="198"/>
  <c r="N38" i="198"/>
  <c r="P38" i="198"/>
  <c r="Q38" i="198"/>
  <c r="R38" i="198" s="1"/>
  <c r="T38" i="198"/>
  <c r="J39" i="198"/>
  <c r="K39" i="198"/>
  <c r="L39" i="198"/>
  <c r="N39" i="198"/>
  <c r="P39" i="198"/>
  <c r="Q39" i="198"/>
  <c r="R39" i="198" s="1"/>
  <c r="T39" i="198"/>
  <c r="J40" i="198"/>
  <c r="K40" i="198"/>
  <c r="L40" i="198"/>
  <c r="N40" i="198"/>
  <c r="P40" i="198"/>
  <c r="Q40" i="198"/>
  <c r="R40" i="198" s="1"/>
  <c r="T40" i="198"/>
  <c r="J41" i="198"/>
  <c r="M41" i="198" s="1"/>
  <c r="K41" i="198"/>
  <c r="L41" i="198"/>
  <c r="N41" i="198"/>
  <c r="P41" i="198"/>
  <c r="Q41" i="198"/>
  <c r="R41" i="198" s="1"/>
  <c r="T41" i="198"/>
  <c r="J42" i="198"/>
  <c r="M42" i="198" s="1"/>
  <c r="K42" i="198"/>
  <c r="L42" i="198"/>
  <c r="N42" i="198"/>
  <c r="P42" i="198"/>
  <c r="Q42" i="198"/>
  <c r="R42" i="198" s="1"/>
  <c r="T42" i="198"/>
  <c r="J43" i="198"/>
  <c r="M43" i="198" s="1"/>
  <c r="K43" i="198"/>
  <c r="L43" i="198"/>
  <c r="N43" i="198"/>
  <c r="P43" i="198"/>
  <c r="Q43" i="198"/>
  <c r="R43" i="198" s="1"/>
  <c r="T43" i="198"/>
  <c r="J44" i="198"/>
  <c r="K44" i="198"/>
  <c r="L44" i="198"/>
  <c r="N44" i="198"/>
  <c r="P44" i="198"/>
  <c r="Q44" i="198"/>
  <c r="R44" i="198" s="1"/>
  <c r="T44" i="198"/>
  <c r="J45" i="198"/>
  <c r="K45" i="198"/>
  <c r="L45" i="198"/>
  <c r="N45" i="198"/>
  <c r="P45" i="198"/>
  <c r="Q45" i="198"/>
  <c r="R45" i="198" s="1"/>
  <c r="T45" i="198"/>
  <c r="J46" i="198"/>
  <c r="M46" i="198" s="1"/>
  <c r="K46" i="198"/>
  <c r="L46" i="198"/>
  <c r="N46" i="198"/>
  <c r="P46" i="198"/>
  <c r="Q46" i="198"/>
  <c r="R46" i="198"/>
  <c r="T46" i="198"/>
  <c r="J47" i="198"/>
  <c r="M47" i="198" s="1"/>
  <c r="K47" i="198"/>
  <c r="L47" i="198"/>
  <c r="N47" i="198"/>
  <c r="P47" i="198"/>
  <c r="Q47" i="198"/>
  <c r="R47" i="198" s="1"/>
  <c r="T47" i="198"/>
  <c r="J48" i="198"/>
  <c r="K48" i="198"/>
  <c r="L48" i="198"/>
  <c r="N48" i="198"/>
  <c r="P48" i="198"/>
  <c r="Q48" i="198"/>
  <c r="R48" i="198"/>
  <c r="T48" i="198"/>
  <c r="J49" i="198"/>
  <c r="K49" i="198"/>
  <c r="L49" i="198"/>
  <c r="N49" i="198"/>
  <c r="P49" i="198"/>
  <c r="Q49" i="198"/>
  <c r="R49" i="198" s="1"/>
  <c r="T49" i="198"/>
  <c r="J50" i="198"/>
  <c r="K50" i="198"/>
  <c r="L50" i="198"/>
  <c r="N50" i="198"/>
  <c r="P50" i="198"/>
  <c r="Q50" i="198"/>
  <c r="R50" i="198" s="1"/>
  <c r="T50" i="198"/>
  <c r="J51" i="198"/>
  <c r="M51" i="198" s="1"/>
  <c r="K51" i="198"/>
  <c r="L51" i="198"/>
  <c r="N51" i="198"/>
  <c r="P51" i="198"/>
  <c r="Q51" i="198"/>
  <c r="R51" i="198" s="1"/>
  <c r="T51" i="198"/>
  <c r="J52" i="198"/>
  <c r="K52" i="198"/>
  <c r="L52" i="198"/>
  <c r="N52" i="198"/>
  <c r="P52" i="198"/>
  <c r="Q52" i="198"/>
  <c r="R52" i="198" s="1"/>
  <c r="T52" i="198"/>
  <c r="J53" i="198"/>
  <c r="K53" i="198"/>
  <c r="L53" i="198"/>
  <c r="N53" i="198"/>
  <c r="P53" i="198"/>
  <c r="Q53" i="198"/>
  <c r="R53" i="198" s="1"/>
  <c r="T53" i="198"/>
  <c r="J54" i="198"/>
  <c r="K54" i="198"/>
  <c r="L54" i="198"/>
  <c r="N54" i="198"/>
  <c r="P54" i="198"/>
  <c r="Q54" i="198"/>
  <c r="R54" i="198" s="1"/>
  <c r="T54" i="198"/>
  <c r="J55" i="198"/>
  <c r="K55" i="198"/>
  <c r="L55" i="198"/>
  <c r="N55" i="198"/>
  <c r="P55" i="198"/>
  <c r="Q55" i="198"/>
  <c r="R55" i="198" s="1"/>
  <c r="T55" i="198"/>
  <c r="J56" i="198"/>
  <c r="K56" i="198"/>
  <c r="L56" i="198"/>
  <c r="N56" i="198"/>
  <c r="P56" i="198"/>
  <c r="Q56" i="198"/>
  <c r="R56" i="198" s="1"/>
  <c r="T56" i="198"/>
  <c r="J57" i="198"/>
  <c r="K57" i="198"/>
  <c r="L57" i="198"/>
  <c r="N57" i="198"/>
  <c r="P57" i="198"/>
  <c r="Q57" i="198"/>
  <c r="R57" i="198" s="1"/>
  <c r="T57" i="198"/>
  <c r="J58" i="198"/>
  <c r="K58" i="198"/>
  <c r="L58" i="198"/>
  <c r="N58" i="198"/>
  <c r="P58" i="198"/>
  <c r="Q58" i="198"/>
  <c r="R58" i="198" s="1"/>
  <c r="T58" i="198"/>
  <c r="J59" i="198"/>
  <c r="K59" i="198"/>
  <c r="L59" i="198"/>
  <c r="N59" i="198"/>
  <c r="P59" i="198"/>
  <c r="Q59" i="198"/>
  <c r="R59" i="198"/>
  <c r="T59" i="198"/>
  <c r="J60" i="198"/>
  <c r="K60" i="198"/>
  <c r="L60" i="198"/>
  <c r="N60" i="198"/>
  <c r="P60" i="198"/>
  <c r="Q60" i="198"/>
  <c r="R60" i="198" s="1"/>
  <c r="T60" i="198"/>
  <c r="J61" i="198"/>
  <c r="K61" i="198"/>
  <c r="L61" i="198"/>
  <c r="N61" i="198"/>
  <c r="P61" i="198"/>
  <c r="Q61" i="198"/>
  <c r="R61" i="198" s="1"/>
  <c r="T61" i="198"/>
  <c r="J62" i="198"/>
  <c r="K62" i="198"/>
  <c r="L62" i="198"/>
  <c r="N62" i="198"/>
  <c r="P62" i="198"/>
  <c r="Q62" i="198"/>
  <c r="R62" i="198" s="1"/>
  <c r="T62" i="198"/>
  <c r="J63" i="198"/>
  <c r="K63" i="198"/>
  <c r="L63" i="198"/>
  <c r="N63" i="198"/>
  <c r="P63" i="198"/>
  <c r="Q63" i="198"/>
  <c r="R63" i="198" s="1"/>
  <c r="T63" i="198"/>
  <c r="J64" i="198"/>
  <c r="K64" i="198"/>
  <c r="L64" i="198"/>
  <c r="N64" i="198"/>
  <c r="P64" i="198"/>
  <c r="Q64" i="198"/>
  <c r="R64" i="198" s="1"/>
  <c r="T64" i="198"/>
  <c r="J65" i="198"/>
  <c r="K65" i="198"/>
  <c r="L65" i="198"/>
  <c r="N65" i="198"/>
  <c r="P65" i="198"/>
  <c r="Q65" i="198"/>
  <c r="R65" i="198" s="1"/>
  <c r="T65" i="198"/>
  <c r="J66" i="198"/>
  <c r="K66" i="198"/>
  <c r="L66" i="198"/>
  <c r="N66" i="198"/>
  <c r="P66" i="198"/>
  <c r="Q66" i="198"/>
  <c r="R66" i="198" s="1"/>
  <c r="T66" i="198"/>
  <c r="J67" i="198"/>
  <c r="K67" i="198"/>
  <c r="L67" i="198"/>
  <c r="N67" i="198"/>
  <c r="P67" i="198"/>
  <c r="Q67" i="198"/>
  <c r="R67" i="198" s="1"/>
  <c r="T67" i="198"/>
  <c r="J68" i="198"/>
  <c r="K68" i="198"/>
  <c r="L68" i="198"/>
  <c r="N68" i="198"/>
  <c r="P68" i="198"/>
  <c r="Q68" i="198"/>
  <c r="R68" i="198" s="1"/>
  <c r="T68" i="198"/>
  <c r="J69" i="198"/>
  <c r="K69" i="198"/>
  <c r="L69" i="198"/>
  <c r="N69" i="198"/>
  <c r="P69" i="198"/>
  <c r="Q69" i="198"/>
  <c r="R69" i="198" s="1"/>
  <c r="T69" i="198"/>
  <c r="J70" i="198"/>
  <c r="K70" i="198"/>
  <c r="L70" i="198"/>
  <c r="N70" i="198"/>
  <c r="P70" i="198"/>
  <c r="Q70" i="198"/>
  <c r="R70" i="198"/>
  <c r="T70" i="198"/>
  <c r="J71" i="198"/>
  <c r="K71" i="198"/>
  <c r="L71" i="198"/>
  <c r="N71" i="198"/>
  <c r="P71" i="198"/>
  <c r="Q71" i="198"/>
  <c r="R71" i="198" s="1"/>
  <c r="T71" i="198"/>
  <c r="J72" i="198"/>
  <c r="K72" i="198"/>
  <c r="L72" i="198"/>
  <c r="N72" i="198"/>
  <c r="P72" i="198"/>
  <c r="Q72" i="198"/>
  <c r="R72" i="198" s="1"/>
  <c r="T72" i="198"/>
  <c r="J73" i="198"/>
  <c r="K73" i="198"/>
  <c r="L73" i="198"/>
  <c r="N73" i="198"/>
  <c r="P73" i="198"/>
  <c r="Q73" i="198"/>
  <c r="R73" i="198" s="1"/>
  <c r="T73" i="198"/>
  <c r="J74" i="198"/>
  <c r="M74" i="198" s="1"/>
  <c r="K74" i="198"/>
  <c r="L74" i="198"/>
  <c r="N74" i="198"/>
  <c r="P74" i="198"/>
  <c r="Q74" i="198"/>
  <c r="R74" i="198" s="1"/>
  <c r="T74" i="198"/>
  <c r="J75" i="198"/>
  <c r="M75" i="198" s="1"/>
  <c r="K75" i="198"/>
  <c r="L75" i="198"/>
  <c r="N75" i="198"/>
  <c r="P75" i="198"/>
  <c r="Q75" i="198"/>
  <c r="R75" i="198" s="1"/>
  <c r="T75" i="198"/>
  <c r="J76" i="198"/>
  <c r="K76" i="198"/>
  <c r="L76" i="198"/>
  <c r="N76" i="198"/>
  <c r="P76" i="198"/>
  <c r="Q76" i="198"/>
  <c r="R76" i="198"/>
  <c r="T76" i="198"/>
  <c r="J77" i="198"/>
  <c r="K77" i="198"/>
  <c r="L77" i="198"/>
  <c r="N77" i="198"/>
  <c r="P77" i="198"/>
  <c r="Q77" i="198"/>
  <c r="R77" i="198" s="1"/>
  <c r="T77" i="198"/>
  <c r="J78" i="198"/>
  <c r="K78" i="198"/>
  <c r="L78" i="198"/>
  <c r="N78" i="198"/>
  <c r="P78" i="198"/>
  <c r="Q78" i="198"/>
  <c r="R78" i="198" s="1"/>
  <c r="T78" i="198"/>
  <c r="J79" i="198"/>
  <c r="K79" i="198"/>
  <c r="L79" i="198"/>
  <c r="N79" i="198"/>
  <c r="P79" i="198"/>
  <c r="Q79" i="198"/>
  <c r="R79" i="198" s="1"/>
  <c r="T79" i="198"/>
  <c r="J80" i="198"/>
  <c r="M80" i="198" s="1"/>
  <c r="K80" i="198"/>
  <c r="L80" i="198"/>
  <c r="N80" i="198"/>
  <c r="P80" i="198"/>
  <c r="Q80" i="198"/>
  <c r="R80" i="198" s="1"/>
  <c r="T80" i="198"/>
  <c r="J81" i="198"/>
  <c r="M81" i="198" s="1"/>
  <c r="K81" i="198"/>
  <c r="L81" i="198"/>
  <c r="N81" i="198"/>
  <c r="P81" i="198"/>
  <c r="Q81" i="198"/>
  <c r="R81" i="198" s="1"/>
  <c r="T81" i="198"/>
  <c r="J82" i="198"/>
  <c r="K82" i="198"/>
  <c r="L82" i="198"/>
  <c r="N82" i="198"/>
  <c r="P82" i="198"/>
  <c r="Q82" i="198"/>
  <c r="R82" i="198" s="1"/>
  <c r="T82" i="198"/>
  <c r="J83" i="198"/>
  <c r="K83" i="198"/>
  <c r="L83" i="198"/>
  <c r="N83" i="198"/>
  <c r="P83" i="198"/>
  <c r="Q83" i="198"/>
  <c r="R83" i="198" s="1"/>
  <c r="T83" i="198"/>
  <c r="J84" i="198"/>
  <c r="K84" i="198"/>
  <c r="L84" i="198"/>
  <c r="N84" i="198"/>
  <c r="P84" i="198"/>
  <c r="Q84" i="198"/>
  <c r="R84" i="198" s="1"/>
  <c r="T84" i="198"/>
  <c r="J85" i="198"/>
  <c r="M85" i="198" s="1"/>
  <c r="K85" i="198"/>
  <c r="L85" i="198"/>
  <c r="N85" i="198"/>
  <c r="P85" i="198"/>
  <c r="Q85" i="198"/>
  <c r="R85" i="198" s="1"/>
  <c r="T85" i="198"/>
  <c r="J86" i="198"/>
  <c r="M86" i="198" s="1"/>
  <c r="K86" i="198"/>
  <c r="L86" i="198"/>
  <c r="N86" i="198"/>
  <c r="P86" i="198"/>
  <c r="Q86" i="198"/>
  <c r="R86" i="198" s="1"/>
  <c r="T86" i="198"/>
  <c r="J87" i="198"/>
  <c r="M87" i="198" s="1"/>
  <c r="K87" i="198"/>
  <c r="L87" i="198"/>
  <c r="N87" i="198"/>
  <c r="P87" i="198"/>
  <c r="Q87" i="198"/>
  <c r="R87" i="198" s="1"/>
  <c r="T87" i="198"/>
  <c r="J88" i="198"/>
  <c r="M88" i="198" s="1"/>
  <c r="K88" i="198"/>
  <c r="L88" i="198"/>
  <c r="N88" i="198"/>
  <c r="P88" i="198"/>
  <c r="Q88" i="198"/>
  <c r="R88" i="198" s="1"/>
  <c r="T88" i="198"/>
  <c r="J12" i="198"/>
  <c r="U72" i="198" l="1"/>
  <c r="U85" i="198"/>
  <c r="U36" i="198"/>
  <c r="U78" i="198"/>
  <c r="U37" i="198"/>
  <c r="U15" i="198"/>
  <c r="U13" i="198"/>
  <c r="U53" i="198"/>
  <c r="U66" i="198"/>
  <c r="U38" i="198"/>
  <c r="U48" i="198"/>
  <c r="U84" i="198"/>
  <c r="U55" i="198"/>
  <c r="U60" i="198"/>
  <c r="U47" i="198"/>
  <c r="U30" i="198"/>
  <c r="U80" i="198"/>
  <c r="U57" i="198"/>
  <c r="U31" i="198"/>
  <c r="U59" i="198"/>
  <c r="U61" i="198"/>
  <c r="U26" i="198"/>
  <c r="U79" i="198"/>
  <c r="U27" i="198"/>
  <c r="U67" i="198"/>
  <c r="U50" i="198"/>
  <c r="U43" i="198"/>
  <c r="U22" i="198"/>
  <c r="U56" i="198"/>
  <c r="U35" i="198"/>
  <c r="U19" i="198"/>
  <c r="U58" i="198"/>
  <c r="U42" i="198"/>
  <c r="U41" i="198"/>
  <c r="U39" i="198"/>
  <c r="U25" i="198"/>
  <c r="U24" i="198"/>
  <c r="U46" i="198"/>
  <c r="U83" i="198"/>
  <c r="U14" i="198"/>
  <c r="U86" i="198"/>
  <c r="U81" i="198"/>
  <c r="U87" i="198"/>
  <c r="U18" i="198"/>
  <c r="U17" i="198"/>
  <c r="U82" i="198"/>
  <c r="U54" i="198"/>
  <c r="U23" i="198"/>
  <c r="U88" i="198"/>
  <c r="U77" i="198"/>
  <c r="U74" i="198"/>
  <c r="U71" i="198"/>
  <c r="U49" i="198"/>
  <c r="U32" i="198"/>
  <c r="U68" i="198"/>
  <c r="U65" i="198"/>
  <c r="U62" i="198"/>
  <c r="U40" i="198"/>
  <c r="U33" i="198"/>
  <c r="U16" i="198"/>
  <c r="U75" i="198"/>
  <c r="U63" i="198"/>
  <c r="U29" i="198"/>
  <c r="U34" i="198"/>
  <c r="U64" i="198"/>
  <c r="U44" i="198"/>
  <c r="U20" i="198"/>
  <c r="U70" i="198"/>
  <c r="U73" i="198"/>
  <c r="U51" i="198"/>
  <c r="U28" i="198"/>
  <c r="U21" i="198"/>
  <c r="U69" i="198"/>
  <c r="U52" i="198"/>
  <c r="U76" i="198"/>
  <c r="U45" i="198"/>
  <c r="L78" i="195"/>
  <c r="L77" i="195"/>
  <c r="L79" i="195" s="1"/>
  <c r="L90" i="193" l="1"/>
  <c r="L89" i="193"/>
  <c r="T12" i="198" l="1"/>
  <c r="Q12" i="198"/>
  <c r="R12" i="198" s="1"/>
  <c r="P12" i="198"/>
  <c r="N12" i="198"/>
  <c r="L12" i="198"/>
  <c r="K12" i="198"/>
  <c r="T11" i="198"/>
  <c r="P11" i="198"/>
  <c r="N11" i="198"/>
  <c r="L11" i="198"/>
  <c r="K11" i="198"/>
  <c r="J11" i="198"/>
  <c r="M11" i="198" s="1"/>
  <c r="M29" i="198" l="1"/>
  <c r="M52" i="198"/>
  <c r="M70" i="198"/>
  <c r="M57" i="198"/>
  <c r="M59" i="198"/>
  <c r="M22" i="198"/>
  <c r="M64" i="198"/>
  <c r="M17" i="198"/>
  <c r="M76" i="198"/>
  <c r="M21" i="198"/>
  <c r="M45" i="198"/>
  <c r="M83" i="198"/>
  <c r="M16" i="198"/>
  <c r="M60" i="198"/>
  <c r="M44" i="198"/>
  <c r="M36" i="198"/>
  <c r="M78" i="198"/>
  <c r="M32" i="198"/>
  <c r="M82" i="198"/>
  <c r="M63" i="198"/>
  <c r="M67" i="198"/>
  <c r="M58" i="198"/>
  <c r="M53" i="198"/>
  <c r="M66" i="198"/>
  <c r="M68" i="198"/>
  <c r="M65" i="198"/>
  <c r="M28" i="198"/>
  <c r="M15" i="198"/>
  <c r="M31" i="198"/>
  <c r="M79" i="198"/>
  <c r="M56" i="198"/>
  <c r="M71" i="198"/>
  <c r="M55" i="198"/>
  <c r="M19" i="198"/>
  <c r="M72" i="198"/>
  <c r="M25" i="198"/>
  <c r="M30" i="198"/>
  <c r="M62" i="198"/>
  <c r="M39" i="198"/>
  <c r="M77" i="198"/>
  <c r="M61" i="198"/>
  <c r="M18" i="198"/>
  <c r="M37" i="198"/>
  <c r="M69" i="198"/>
  <c r="M54" i="198"/>
  <c r="M40" i="198"/>
  <c r="M13" i="198"/>
  <c r="M48" i="198"/>
  <c r="M73" i="198"/>
  <c r="M38" i="198"/>
  <c r="M49" i="198"/>
  <c r="M50" i="198"/>
  <c r="M84" i="198"/>
  <c r="M20" i="198"/>
  <c r="M24" i="198"/>
  <c r="U12" i="198"/>
  <c r="U11" i="198"/>
  <c r="M12" i="198"/>
  <c r="M85" i="196" l="1"/>
  <c r="L85" i="196"/>
  <c r="L84" i="196"/>
  <c r="M84" i="196" s="1"/>
  <c r="M86" i="196" s="1"/>
  <c r="L86" i="196" l="1"/>
  <c r="J75" i="196"/>
  <c r="K75" i="196"/>
  <c r="L75" i="196"/>
  <c r="N75" i="196"/>
  <c r="P75" i="196"/>
  <c r="Q75" i="196"/>
  <c r="R75" i="196" s="1"/>
  <c r="T75" i="196"/>
  <c r="J76" i="196"/>
  <c r="K76" i="196"/>
  <c r="L76" i="196"/>
  <c r="N76" i="196"/>
  <c r="P76" i="196"/>
  <c r="Q76" i="196"/>
  <c r="R76" i="196"/>
  <c r="T76" i="196"/>
  <c r="J77" i="196"/>
  <c r="K77" i="196"/>
  <c r="L77" i="196"/>
  <c r="N77" i="196"/>
  <c r="P77" i="196"/>
  <c r="Q77" i="196"/>
  <c r="R77" i="196" s="1"/>
  <c r="T77" i="196"/>
  <c r="J78" i="196"/>
  <c r="K78" i="196"/>
  <c r="L78" i="196"/>
  <c r="N78" i="196"/>
  <c r="P78" i="196"/>
  <c r="Q78" i="196"/>
  <c r="R78" i="196" s="1"/>
  <c r="T78" i="196"/>
  <c r="J79" i="196"/>
  <c r="K79" i="196"/>
  <c r="L79" i="196"/>
  <c r="N79" i="196"/>
  <c r="P79" i="196"/>
  <c r="Q79" i="196"/>
  <c r="R79" i="196" s="1"/>
  <c r="T79" i="196"/>
  <c r="J80" i="196"/>
  <c r="M80" i="196" s="1"/>
  <c r="K80" i="196"/>
  <c r="L80" i="196"/>
  <c r="N80" i="196"/>
  <c r="P80" i="196"/>
  <c r="Q80" i="196"/>
  <c r="R80" i="196" s="1"/>
  <c r="T80" i="196"/>
  <c r="J81" i="196"/>
  <c r="M81" i="196" s="1"/>
  <c r="K81" i="196"/>
  <c r="L81" i="196"/>
  <c r="N81" i="196"/>
  <c r="P81" i="196"/>
  <c r="Q81" i="196"/>
  <c r="R81" i="196" s="1"/>
  <c r="T81" i="196"/>
  <c r="T74" i="196"/>
  <c r="Q74" i="196"/>
  <c r="R74" i="196" s="1"/>
  <c r="P74" i="196"/>
  <c r="N74" i="196"/>
  <c r="L74" i="196"/>
  <c r="K74" i="196"/>
  <c r="J74" i="196"/>
  <c r="T73" i="196"/>
  <c r="Q73" i="196"/>
  <c r="R73" i="196" s="1"/>
  <c r="P73" i="196"/>
  <c r="N73" i="196"/>
  <c r="L73" i="196"/>
  <c r="K73" i="196"/>
  <c r="J73" i="196"/>
  <c r="T72" i="196"/>
  <c r="Q72" i="196"/>
  <c r="R72" i="196" s="1"/>
  <c r="P72" i="196"/>
  <c r="N72" i="196"/>
  <c r="L72" i="196"/>
  <c r="K72" i="196"/>
  <c r="J72" i="196"/>
  <c r="T71" i="196"/>
  <c r="Q71" i="196"/>
  <c r="R71" i="196" s="1"/>
  <c r="P71" i="196"/>
  <c r="N71" i="196"/>
  <c r="L71" i="196"/>
  <c r="K71" i="196"/>
  <c r="J71" i="196"/>
  <c r="T70" i="196"/>
  <c r="Q70" i="196"/>
  <c r="R70" i="196" s="1"/>
  <c r="P70" i="196"/>
  <c r="N70" i="196"/>
  <c r="L70" i="196"/>
  <c r="K70" i="196"/>
  <c r="J70" i="196"/>
  <c r="T69" i="196"/>
  <c r="Q69" i="196"/>
  <c r="R69" i="196" s="1"/>
  <c r="P69" i="196"/>
  <c r="N69" i="196"/>
  <c r="L69" i="196"/>
  <c r="K69" i="196"/>
  <c r="J69" i="196"/>
  <c r="T68" i="196"/>
  <c r="Q68" i="196"/>
  <c r="R68" i="196" s="1"/>
  <c r="P68" i="196"/>
  <c r="N68" i="196"/>
  <c r="L68" i="196"/>
  <c r="K68" i="196"/>
  <c r="J68" i="196"/>
  <c r="T67" i="196"/>
  <c r="Q67" i="196"/>
  <c r="R67" i="196" s="1"/>
  <c r="P67" i="196"/>
  <c r="N67" i="196"/>
  <c r="L67" i="196"/>
  <c r="K67" i="196"/>
  <c r="J67" i="196"/>
  <c r="T66" i="196"/>
  <c r="Q66" i="196"/>
  <c r="R66" i="196" s="1"/>
  <c r="P66" i="196"/>
  <c r="N66" i="196"/>
  <c r="L66" i="196"/>
  <c r="K66" i="196"/>
  <c r="J66" i="196"/>
  <c r="T65" i="196"/>
  <c r="Q65" i="196"/>
  <c r="R65" i="196" s="1"/>
  <c r="P65" i="196"/>
  <c r="N65" i="196"/>
  <c r="L65" i="196"/>
  <c r="K65" i="196"/>
  <c r="J65" i="196"/>
  <c r="T64" i="196"/>
  <c r="Q64" i="196"/>
  <c r="R64" i="196" s="1"/>
  <c r="P64" i="196"/>
  <c r="N64" i="196"/>
  <c r="L64" i="196"/>
  <c r="K64" i="196"/>
  <c r="J64" i="196"/>
  <c r="T63" i="196"/>
  <c r="Q63" i="196"/>
  <c r="R63" i="196" s="1"/>
  <c r="P63" i="196"/>
  <c r="N63" i="196"/>
  <c r="L63" i="196"/>
  <c r="K63" i="196"/>
  <c r="J63" i="196"/>
  <c r="T62" i="196"/>
  <c r="Q62" i="196"/>
  <c r="R62" i="196" s="1"/>
  <c r="P62" i="196"/>
  <c r="N62" i="196"/>
  <c r="L62" i="196"/>
  <c r="K62" i="196"/>
  <c r="J62" i="196"/>
  <c r="T61" i="196"/>
  <c r="Q61" i="196"/>
  <c r="R61" i="196" s="1"/>
  <c r="P61" i="196"/>
  <c r="N61" i="196"/>
  <c r="L61" i="196"/>
  <c r="K61" i="196"/>
  <c r="J61" i="196"/>
  <c r="M61" i="196" s="1"/>
  <c r="T60" i="196"/>
  <c r="Q60" i="196"/>
  <c r="R60" i="196" s="1"/>
  <c r="P60" i="196"/>
  <c r="N60" i="196"/>
  <c r="L60" i="196"/>
  <c r="K60" i="196"/>
  <c r="J60" i="196"/>
  <c r="T59" i="196"/>
  <c r="Q59" i="196"/>
  <c r="R59" i="196" s="1"/>
  <c r="P59" i="196"/>
  <c r="N59" i="196"/>
  <c r="L59" i="196"/>
  <c r="K59" i="196"/>
  <c r="J59" i="196"/>
  <c r="T58" i="196"/>
  <c r="Q58" i="196"/>
  <c r="R58" i="196" s="1"/>
  <c r="P58" i="196"/>
  <c r="N58" i="196"/>
  <c r="L58" i="196"/>
  <c r="K58" i="196"/>
  <c r="J58" i="196"/>
  <c r="T57" i="196"/>
  <c r="Q57" i="196"/>
  <c r="R57" i="196" s="1"/>
  <c r="P57" i="196"/>
  <c r="N57" i="196"/>
  <c r="L57" i="196"/>
  <c r="K57" i="196"/>
  <c r="J57" i="196"/>
  <c r="T56" i="196"/>
  <c r="Q56" i="196"/>
  <c r="R56" i="196" s="1"/>
  <c r="P56" i="196"/>
  <c r="N56" i="196"/>
  <c r="L56" i="196"/>
  <c r="K56" i="196"/>
  <c r="J56" i="196"/>
  <c r="T55" i="196"/>
  <c r="Q55" i="196"/>
  <c r="R55" i="196" s="1"/>
  <c r="P55" i="196"/>
  <c r="N55" i="196"/>
  <c r="L55" i="196"/>
  <c r="K55" i="196"/>
  <c r="J55" i="196"/>
  <c r="M55" i="196" s="1"/>
  <c r="T54" i="196"/>
  <c r="Q54" i="196"/>
  <c r="R54" i="196" s="1"/>
  <c r="P54" i="196"/>
  <c r="N54" i="196"/>
  <c r="L54" i="196"/>
  <c r="K54" i="196"/>
  <c r="J54" i="196"/>
  <c r="T53" i="196"/>
  <c r="Q53" i="196"/>
  <c r="R53" i="196" s="1"/>
  <c r="P53" i="196"/>
  <c r="N53" i="196"/>
  <c r="L53" i="196"/>
  <c r="K53" i="196"/>
  <c r="J53" i="196"/>
  <c r="T52" i="196"/>
  <c r="Q52" i="196"/>
  <c r="R52" i="196" s="1"/>
  <c r="P52" i="196"/>
  <c r="N52" i="196"/>
  <c r="L52" i="196"/>
  <c r="K52" i="196"/>
  <c r="J52" i="196"/>
  <c r="T51" i="196"/>
  <c r="Q51" i="196"/>
  <c r="R51" i="196" s="1"/>
  <c r="P51" i="196"/>
  <c r="N51" i="196"/>
  <c r="L51" i="196"/>
  <c r="K51" i="196"/>
  <c r="J51" i="196"/>
  <c r="T50" i="196"/>
  <c r="Q50" i="196"/>
  <c r="R50" i="196" s="1"/>
  <c r="P50" i="196"/>
  <c r="N50" i="196"/>
  <c r="L50" i="196"/>
  <c r="K50" i="196"/>
  <c r="J50" i="196"/>
  <c r="T49" i="196"/>
  <c r="Q49" i="196"/>
  <c r="R49" i="196" s="1"/>
  <c r="P49" i="196"/>
  <c r="N49" i="196"/>
  <c r="L49" i="196"/>
  <c r="K49" i="196"/>
  <c r="J49" i="196"/>
  <c r="M49" i="196" s="1"/>
  <c r="T48" i="196"/>
  <c r="Q48" i="196"/>
  <c r="R48" i="196" s="1"/>
  <c r="P48" i="196"/>
  <c r="N48" i="196"/>
  <c r="L48" i="196"/>
  <c r="K48" i="196"/>
  <c r="J48" i="196"/>
  <c r="M48" i="196" s="1"/>
  <c r="T47" i="196"/>
  <c r="Q47" i="196"/>
  <c r="R47" i="196" s="1"/>
  <c r="P47" i="196"/>
  <c r="N47" i="196"/>
  <c r="L47" i="196"/>
  <c r="K47" i="196"/>
  <c r="J47" i="196"/>
  <c r="M47" i="196" s="1"/>
  <c r="T46" i="196"/>
  <c r="Q46" i="196"/>
  <c r="R46" i="196" s="1"/>
  <c r="P46" i="196"/>
  <c r="N46" i="196"/>
  <c r="L46" i="196"/>
  <c r="K46" i="196"/>
  <c r="J46" i="196"/>
  <c r="T45" i="196"/>
  <c r="Q45" i="196"/>
  <c r="R45" i="196" s="1"/>
  <c r="P45" i="196"/>
  <c r="N45" i="196"/>
  <c r="L45" i="196"/>
  <c r="K45" i="196"/>
  <c r="J45" i="196"/>
  <c r="T44" i="196"/>
  <c r="Q44" i="196"/>
  <c r="R44" i="196" s="1"/>
  <c r="P44" i="196"/>
  <c r="N44" i="196"/>
  <c r="L44" i="196"/>
  <c r="K44" i="196"/>
  <c r="J44" i="196"/>
  <c r="T43" i="196"/>
  <c r="Q43" i="196"/>
  <c r="R43" i="196" s="1"/>
  <c r="P43" i="196"/>
  <c r="N43" i="196"/>
  <c r="L43" i="196"/>
  <c r="K43" i="196"/>
  <c r="J43" i="196"/>
  <c r="M43" i="196" s="1"/>
  <c r="T42" i="196"/>
  <c r="Q42" i="196"/>
  <c r="R42" i="196" s="1"/>
  <c r="P42" i="196"/>
  <c r="N42" i="196"/>
  <c r="L42" i="196"/>
  <c r="K42" i="196"/>
  <c r="J42" i="196"/>
  <c r="M42" i="196" s="1"/>
  <c r="T41" i="196"/>
  <c r="Q41" i="196"/>
  <c r="R41" i="196" s="1"/>
  <c r="P41" i="196"/>
  <c r="N41" i="196"/>
  <c r="L41" i="196"/>
  <c r="K41" i="196"/>
  <c r="J41" i="196"/>
  <c r="T40" i="196"/>
  <c r="Q40" i="196"/>
  <c r="R40" i="196" s="1"/>
  <c r="P40" i="196"/>
  <c r="N40" i="196"/>
  <c r="L40" i="196"/>
  <c r="K40" i="196"/>
  <c r="J40" i="196"/>
  <c r="T39" i="196"/>
  <c r="Q39" i="196"/>
  <c r="R39" i="196" s="1"/>
  <c r="P39" i="196"/>
  <c r="N39" i="196"/>
  <c r="L39" i="196"/>
  <c r="K39" i="196"/>
  <c r="J39" i="196"/>
  <c r="T38" i="196"/>
  <c r="Q38" i="196"/>
  <c r="R38" i="196" s="1"/>
  <c r="P38" i="196"/>
  <c r="N38" i="196"/>
  <c r="L38" i="196"/>
  <c r="K38" i="196"/>
  <c r="J38" i="196"/>
  <c r="T37" i="196"/>
  <c r="Q37" i="196"/>
  <c r="R37" i="196" s="1"/>
  <c r="P37" i="196"/>
  <c r="N37" i="196"/>
  <c r="L37" i="196"/>
  <c r="K37" i="196"/>
  <c r="J37" i="196"/>
  <c r="T36" i="196"/>
  <c r="Q36" i="196"/>
  <c r="R36" i="196" s="1"/>
  <c r="P36" i="196"/>
  <c r="N36" i="196"/>
  <c r="L36" i="196"/>
  <c r="K36" i="196"/>
  <c r="J36" i="196"/>
  <c r="T35" i="196"/>
  <c r="Q35" i="196"/>
  <c r="R35" i="196" s="1"/>
  <c r="P35" i="196"/>
  <c r="N35" i="196"/>
  <c r="L35" i="196"/>
  <c r="K35" i="196"/>
  <c r="J35" i="196"/>
  <c r="T34" i="196"/>
  <c r="Q34" i="196"/>
  <c r="R34" i="196" s="1"/>
  <c r="P34" i="196"/>
  <c r="N34" i="196"/>
  <c r="L34" i="196"/>
  <c r="K34" i="196"/>
  <c r="J34" i="196"/>
  <c r="T33" i="196"/>
  <c r="Q33" i="196"/>
  <c r="R33" i="196" s="1"/>
  <c r="P33" i="196"/>
  <c r="N33" i="196"/>
  <c r="L33" i="196"/>
  <c r="K33" i="196"/>
  <c r="J33" i="196"/>
  <c r="T32" i="196"/>
  <c r="Q32" i="196"/>
  <c r="R32" i="196" s="1"/>
  <c r="P32" i="196"/>
  <c r="N32" i="196"/>
  <c r="L32" i="196"/>
  <c r="K32" i="196"/>
  <c r="J32" i="196"/>
  <c r="T31" i="196"/>
  <c r="Q31" i="196"/>
  <c r="R31" i="196" s="1"/>
  <c r="P31" i="196"/>
  <c r="N31" i="196"/>
  <c r="L31" i="196"/>
  <c r="K31" i="196"/>
  <c r="J31" i="196"/>
  <c r="M31" i="196" s="1"/>
  <c r="T30" i="196"/>
  <c r="Q30" i="196"/>
  <c r="R30" i="196" s="1"/>
  <c r="P30" i="196"/>
  <c r="N30" i="196"/>
  <c r="L30" i="196"/>
  <c r="K30" i="196"/>
  <c r="J30" i="196"/>
  <c r="M30" i="196" s="1"/>
  <c r="T29" i="196"/>
  <c r="Q29" i="196"/>
  <c r="R29" i="196" s="1"/>
  <c r="P29" i="196"/>
  <c r="N29" i="196"/>
  <c r="L29" i="196"/>
  <c r="K29" i="196"/>
  <c r="J29" i="196"/>
  <c r="T28" i="196"/>
  <c r="Q28" i="196"/>
  <c r="R28" i="196" s="1"/>
  <c r="P28" i="196"/>
  <c r="N28" i="196"/>
  <c r="L28" i="196"/>
  <c r="K28" i="196"/>
  <c r="J28" i="196"/>
  <c r="T27" i="196"/>
  <c r="Q27" i="196"/>
  <c r="R27" i="196" s="1"/>
  <c r="P27" i="196"/>
  <c r="N27" i="196"/>
  <c r="L27" i="196"/>
  <c r="K27" i="196"/>
  <c r="J27" i="196"/>
  <c r="T26" i="196"/>
  <c r="Q26" i="196"/>
  <c r="R26" i="196" s="1"/>
  <c r="P26" i="196"/>
  <c r="N26" i="196"/>
  <c r="L26" i="196"/>
  <c r="K26" i="196"/>
  <c r="J26" i="196"/>
  <c r="T25" i="196"/>
  <c r="Q25" i="196"/>
  <c r="R25" i="196" s="1"/>
  <c r="P25" i="196"/>
  <c r="N25" i="196"/>
  <c r="L25" i="196"/>
  <c r="K25" i="196"/>
  <c r="J25" i="196"/>
  <c r="T24" i="196"/>
  <c r="Q24" i="196"/>
  <c r="R24" i="196" s="1"/>
  <c r="P24" i="196"/>
  <c r="N24" i="196"/>
  <c r="L24" i="196"/>
  <c r="K24" i="196"/>
  <c r="J24" i="196"/>
  <c r="T23" i="196"/>
  <c r="Q23" i="196"/>
  <c r="R23" i="196" s="1"/>
  <c r="P23" i="196"/>
  <c r="N23" i="196"/>
  <c r="L23" i="196"/>
  <c r="K23" i="196"/>
  <c r="J23" i="196"/>
  <c r="T22" i="196"/>
  <c r="Q22" i="196"/>
  <c r="R22" i="196" s="1"/>
  <c r="P22" i="196"/>
  <c r="N22" i="196"/>
  <c r="L22" i="196"/>
  <c r="K22" i="196"/>
  <c r="J22" i="196"/>
  <c r="T21" i="196"/>
  <c r="Q21" i="196"/>
  <c r="R21" i="196" s="1"/>
  <c r="P21" i="196"/>
  <c r="N21" i="196"/>
  <c r="L21" i="196"/>
  <c r="K21" i="196"/>
  <c r="J21" i="196"/>
  <c r="T20" i="196"/>
  <c r="Q20" i="196"/>
  <c r="R20" i="196" s="1"/>
  <c r="P20" i="196"/>
  <c r="N20" i="196"/>
  <c r="L20" i="196"/>
  <c r="K20" i="196"/>
  <c r="J20" i="196"/>
  <c r="T19" i="196"/>
  <c r="Q19" i="196"/>
  <c r="R19" i="196" s="1"/>
  <c r="P19" i="196"/>
  <c r="N19" i="196"/>
  <c r="L19" i="196"/>
  <c r="K19" i="196"/>
  <c r="J19" i="196"/>
  <c r="M19" i="196" s="1"/>
  <c r="T18" i="196"/>
  <c r="Q18" i="196"/>
  <c r="R18" i="196" s="1"/>
  <c r="P18" i="196"/>
  <c r="N18" i="196"/>
  <c r="L18" i="196"/>
  <c r="K18" i="196"/>
  <c r="J18" i="196"/>
  <c r="T17" i="196"/>
  <c r="Q17" i="196"/>
  <c r="R17" i="196" s="1"/>
  <c r="P17" i="196"/>
  <c r="N17" i="196"/>
  <c r="L17" i="196"/>
  <c r="K17" i="196"/>
  <c r="J17" i="196"/>
  <c r="T16" i="196"/>
  <c r="Q16" i="196"/>
  <c r="R16" i="196" s="1"/>
  <c r="P16" i="196"/>
  <c r="N16" i="196"/>
  <c r="L16" i="196"/>
  <c r="K16" i="196"/>
  <c r="J16" i="196"/>
  <c r="T15" i="196"/>
  <c r="Q15" i="196"/>
  <c r="R15" i="196" s="1"/>
  <c r="P15" i="196"/>
  <c r="N15" i="196"/>
  <c r="L15" i="196"/>
  <c r="K15" i="196"/>
  <c r="J15" i="196"/>
  <c r="T14" i="196"/>
  <c r="Q14" i="196"/>
  <c r="R14" i="196" s="1"/>
  <c r="P14" i="196"/>
  <c r="N14" i="196"/>
  <c r="L14" i="196"/>
  <c r="K14" i="196"/>
  <c r="J14" i="196"/>
  <c r="M14" i="196" s="1"/>
  <c r="T13" i="196"/>
  <c r="Q13" i="196"/>
  <c r="R13" i="196" s="1"/>
  <c r="P13" i="196"/>
  <c r="N13" i="196"/>
  <c r="L13" i="196"/>
  <c r="K13" i="196"/>
  <c r="J13" i="196"/>
  <c r="T12" i="196"/>
  <c r="Q12" i="196"/>
  <c r="R12" i="196" s="1"/>
  <c r="P12" i="196"/>
  <c r="N12" i="196"/>
  <c r="L12" i="196"/>
  <c r="K12" i="196"/>
  <c r="J12" i="196"/>
  <c r="T11" i="196"/>
  <c r="P11" i="196"/>
  <c r="N11" i="196"/>
  <c r="L11" i="196"/>
  <c r="K11" i="196"/>
  <c r="J11" i="196"/>
  <c r="M11" i="196" s="1"/>
  <c r="T74" i="195"/>
  <c r="Q74" i="195"/>
  <c r="R74" i="195" s="1"/>
  <c r="P74" i="195"/>
  <c r="N74" i="195"/>
  <c r="L74" i="195"/>
  <c r="K74" i="195"/>
  <c r="J74" i="195"/>
  <c r="M74" i="195" s="1"/>
  <c r="T73" i="195"/>
  <c r="Q73" i="195"/>
  <c r="R73" i="195" s="1"/>
  <c r="P73" i="195"/>
  <c r="N73" i="195"/>
  <c r="L73" i="195"/>
  <c r="K73" i="195"/>
  <c r="J73" i="195"/>
  <c r="M73" i="195" s="1"/>
  <c r="T72" i="195"/>
  <c r="Q72" i="195"/>
  <c r="R72" i="195" s="1"/>
  <c r="P72" i="195"/>
  <c r="N72" i="195"/>
  <c r="L72" i="195"/>
  <c r="K72" i="195"/>
  <c r="J72" i="195"/>
  <c r="T71" i="195"/>
  <c r="Q71" i="195"/>
  <c r="R71" i="195" s="1"/>
  <c r="P71" i="195"/>
  <c r="N71" i="195"/>
  <c r="L71" i="195"/>
  <c r="K71" i="195"/>
  <c r="J71" i="195"/>
  <c r="T70" i="195"/>
  <c r="Q70" i="195"/>
  <c r="R70" i="195" s="1"/>
  <c r="P70" i="195"/>
  <c r="N70" i="195"/>
  <c r="L70" i="195"/>
  <c r="K70" i="195"/>
  <c r="J70" i="195"/>
  <c r="T69" i="195"/>
  <c r="Q69" i="195"/>
  <c r="R69" i="195" s="1"/>
  <c r="P69" i="195"/>
  <c r="N69" i="195"/>
  <c r="L69" i="195"/>
  <c r="K69" i="195"/>
  <c r="J69" i="195"/>
  <c r="T68" i="195"/>
  <c r="Q68" i="195"/>
  <c r="R68" i="195" s="1"/>
  <c r="P68" i="195"/>
  <c r="N68" i="195"/>
  <c r="L68" i="195"/>
  <c r="K68" i="195"/>
  <c r="J68" i="195"/>
  <c r="T67" i="195"/>
  <c r="Q67" i="195"/>
  <c r="R67" i="195" s="1"/>
  <c r="P67" i="195"/>
  <c r="N67" i="195"/>
  <c r="L67" i="195"/>
  <c r="K67" i="195"/>
  <c r="J67" i="195"/>
  <c r="T66" i="195"/>
  <c r="Q66" i="195"/>
  <c r="R66" i="195" s="1"/>
  <c r="P66" i="195"/>
  <c r="N66" i="195"/>
  <c r="L66" i="195"/>
  <c r="K66" i="195"/>
  <c r="J66" i="195"/>
  <c r="T65" i="195"/>
  <c r="Q65" i="195"/>
  <c r="R65" i="195" s="1"/>
  <c r="P65" i="195"/>
  <c r="N65" i="195"/>
  <c r="L65" i="195"/>
  <c r="K65" i="195"/>
  <c r="J65" i="195"/>
  <c r="T64" i="195"/>
  <c r="Q64" i="195"/>
  <c r="R64" i="195" s="1"/>
  <c r="P64" i="195"/>
  <c r="N64" i="195"/>
  <c r="L64" i="195"/>
  <c r="K64" i="195"/>
  <c r="J64" i="195"/>
  <c r="T63" i="195"/>
  <c r="Q63" i="195"/>
  <c r="R63" i="195" s="1"/>
  <c r="P63" i="195"/>
  <c r="N63" i="195"/>
  <c r="L63" i="195"/>
  <c r="K63" i="195"/>
  <c r="J63" i="195"/>
  <c r="T62" i="195"/>
  <c r="Q62" i="195"/>
  <c r="R62" i="195" s="1"/>
  <c r="P62" i="195"/>
  <c r="N62" i="195"/>
  <c r="L62" i="195"/>
  <c r="K62" i="195"/>
  <c r="J62" i="195"/>
  <c r="T61" i="195"/>
  <c r="Q61" i="195"/>
  <c r="R61" i="195" s="1"/>
  <c r="P61" i="195"/>
  <c r="N61" i="195"/>
  <c r="L61" i="195"/>
  <c r="K61" i="195"/>
  <c r="J61" i="195"/>
  <c r="T60" i="195"/>
  <c r="Q60" i="195"/>
  <c r="R60" i="195" s="1"/>
  <c r="P60" i="195"/>
  <c r="N60" i="195"/>
  <c r="L60" i="195"/>
  <c r="K60" i="195"/>
  <c r="J60" i="195"/>
  <c r="T59" i="195"/>
  <c r="Q59" i="195"/>
  <c r="R59" i="195" s="1"/>
  <c r="P59" i="195"/>
  <c r="N59" i="195"/>
  <c r="L59" i="195"/>
  <c r="K59" i="195"/>
  <c r="J59" i="195"/>
  <c r="T58" i="195"/>
  <c r="Q58" i="195"/>
  <c r="R58" i="195" s="1"/>
  <c r="P58" i="195"/>
  <c r="N58" i="195"/>
  <c r="L58" i="195"/>
  <c r="K58" i="195"/>
  <c r="J58" i="195"/>
  <c r="T57" i="195"/>
  <c r="Q57" i="195"/>
  <c r="R57" i="195" s="1"/>
  <c r="P57" i="195"/>
  <c r="N57" i="195"/>
  <c r="L57" i="195"/>
  <c r="K57" i="195"/>
  <c r="J57" i="195"/>
  <c r="T56" i="195"/>
  <c r="Q56" i="195"/>
  <c r="R56" i="195" s="1"/>
  <c r="P56" i="195"/>
  <c r="N56" i="195"/>
  <c r="L56" i="195"/>
  <c r="K56" i="195"/>
  <c r="J56" i="195"/>
  <c r="T55" i="195"/>
  <c r="Q55" i="195"/>
  <c r="R55" i="195" s="1"/>
  <c r="P55" i="195"/>
  <c r="N55" i="195"/>
  <c r="L55" i="195"/>
  <c r="K55" i="195"/>
  <c r="J55" i="195"/>
  <c r="M55" i="195" s="1"/>
  <c r="T54" i="195"/>
  <c r="Q54" i="195"/>
  <c r="R54" i="195" s="1"/>
  <c r="P54" i="195"/>
  <c r="N54" i="195"/>
  <c r="L54" i="195"/>
  <c r="K54" i="195"/>
  <c r="J54" i="195"/>
  <c r="M54" i="195" s="1"/>
  <c r="T53" i="195"/>
  <c r="Q53" i="195"/>
  <c r="R53" i="195" s="1"/>
  <c r="P53" i="195"/>
  <c r="N53" i="195"/>
  <c r="L53" i="195"/>
  <c r="K53" i="195"/>
  <c r="J53" i="195"/>
  <c r="T52" i="195"/>
  <c r="Q52" i="195"/>
  <c r="R52" i="195" s="1"/>
  <c r="P52" i="195"/>
  <c r="N52" i="195"/>
  <c r="L52" i="195"/>
  <c r="K52" i="195"/>
  <c r="J52" i="195"/>
  <c r="T51" i="195"/>
  <c r="Q51" i="195"/>
  <c r="R51" i="195" s="1"/>
  <c r="P51" i="195"/>
  <c r="N51" i="195"/>
  <c r="L51" i="195"/>
  <c r="K51" i="195"/>
  <c r="J51" i="195"/>
  <c r="T50" i="195"/>
  <c r="Q50" i="195"/>
  <c r="R50" i="195" s="1"/>
  <c r="P50" i="195"/>
  <c r="N50" i="195"/>
  <c r="L50" i="195"/>
  <c r="K50" i="195"/>
  <c r="J50" i="195"/>
  <c r="T49" i="195"/>
  <c r="Q49" i="195"/>
  <c r="R49" i="195" s="1"/>
  <c r="P49" i="195"/>
  <c r="N49" i="195"/>
  <c r="L49" i="195"/>
  <c r="K49" i="195"/>
  <c r="J49" i="195"/>
  <c r="M49" i="195" s="1"/>
  <c r="T48" i="195"/>
  <c r="Q48" i="195"/>
  <c r="R48" i="195" s="1"/>
  <c r="P48" i="195"/>
  <c r="N48" i="195"/>
  <c r="L48" i="195"/>
  <c r="K48" i="195"/>
  <c r="J48" i="195"/>
  <c r="M48" i="195" s="1"/>
  <c r="T47" i="195"/>
  <c r="Q47" i="195"/>
  <c r="R47" i="195" s="1"/>
  <c r="P47" i="195"/>
  <c r="N47" i="195"/>
  <c r="L47" i="195"/>
  <c r="K47" i="195"/>
  <c r="J47" i="195"/>
  <c r="T46" i="195"/>
  <c r="Q46" i="195"/>
  <c r="R46" i="195" s="1"/>
  <c r="P46" i="195"/>
  <c r="N46" i="195"/>
  <c r="L46" i="195"/>
  <c r="K46" i="195"/>
  <c r="J46" i="195"/>
  <c r="T45" i="195"/>
  <c r="Q45" i="195"/>
  <c r="R45" i="195" s="1"/>
  <c r="P45" i="195"/>
  <c r="N45" i="195"/>
  <c r="L45" i="195"/>
  <c r="K45" i="195"/>
  <c r="J45" i="195"/>
  <c r="T44" i="195"/>
  <c r="Q44" i="195"/>
  <c r="R44" i="195" s="1"/>
  <c r="P44" i="195"/>
  <c r="N44" i="195"/>
  <c r="L44" i="195"/>
  <c r="K44" i="195"/>
  <c r="J44" i="195"/>
  <c r="M44" i="195" s="1"/>
  <c r="T43" i="195"/>
  <c r="Q43" i="195"/>
  <c r="R43" i="195" s="1"/>
  <c r="P43" i="195"/>
  <c r="N43" i="195"/>
  <c r="L43" i="195"/>
  <c r="K43" i="195"/>
  <c r="J43" i="195"/>
  <c r="M43" i="195" s="1"/>
  <c r="T42" i="195"/>
  <c r="Q42" i="195"/>
  <c r="R42" i="195" s="1"/>
  <c r="P42" i="195"/>
  <c r="N42" i="195"/>
  <c r="L42" i="195"/>
  <c r="K42" i="195"/>
  <c r="J42" i="195"/>
  <c r="T41" i="195"/>
  <c r="Q41" i="195"/>
  <c r="R41" i="195" s="1"/>
  <c r="P41" i="195"/>
  <c r="N41" i="195"/>
  <c r="L41" i="195"/>
  <c r="K41" i="195"/>
  <c r="J41" i="195"/>
  <c r="T40" i="195"/>
  <c r="Q40" i="195"/>
  <c r="R40" i="195" s="1"/>
  <c r="P40" i="195"/>
  <c r="N40" i="195"/>
  <c r="L40" i="195"/>
  <c r="K40" i="195"/>
  <c r="J40" i="195"/>
  <c r="M40" i="195" s="1"/>
  <c r="T39" i="195"/>
  <c r="Q39" i="195"/>
  <c r="R39" i="195" s="1"/>
  <c r="P39" i="195"/>
  <c r="N39" i="195"/>
  <c r="L39" i="195"/>
  <c r="K39" i="195"/>
  <c r="J39" i="195"/>
  <c r="T38" i="195"/>
  <c r="Q38" i="195"/>
  <c r="R38" i="195" s="1"/>
  <c r="P38" i="195"/>
  <c r="N38" i="195"/>
  <c r="L38" i="195"/>
  <c r="K38" i="195"/>
  <c r="J38" i="195"/>
  <c r="T37" i="195"/>
  <c r="Q37" i="195"/>
  <c r="R37" i="195" s="1"/>
  <c r="P37" i="195"/>
  <c r="N37" i="195"/>
  <c r="L37" i="195"/>
  <c r="K37" i="195"/>
  <c r="J37" i="195"/>
  <c r="T36" i="195"/>
  <c r="Q36" i="195"/>
  <c r="R36" i="195" s="1"/>
  <c r="P36" i="195"/>
  <c r="N36" i="195"/>
  <c r="L36" i="195"/>
  <c r="K36" i="195"/>
  <c r="J36" i="195"/>
  <c r="T35" i="195"/>
  <c r="Q35" i="195"/>
  <c r="R35" i="195" s="1"/>
  <c r="P35" i="195"/>
  <c r="N35" i="195"/>
  <c r="L35" i="195"/>
  <c r="K35" i="195"/>
  <c r="J35" i="195"/>
  <c r="T34" i="195"/>
  <c r="Q34" i="195"/>
  <c r="R34" i="195" s="1"/>
  <c r="P34" i="195"/>
  <c r="N34" i="195"/>
  <c r="L34" i="195"/>
  <c r="K34" i="195"/>
  <c r="J34" i="195"/>
  <c r="T33" i="195"/>
  <c r="Q33" i="195"/>
  <c r="R33" i="195" s="1"/>
  <c r="P33" i="195"/>
  <c r="N33" i="195"/>
  <c r="L33" i="195"/>
  <c r="K33" i="195"/>
  <c r="J33" i="195"/>
  <c r="T32" i="195"/>
  <c r="Q32" i="195"/>
  <c r="R32" i="195" s="1"/>
  <c r="P32" i="195"/>
  <c r="N32" i="195"/>
  <c r="L32" i="195"/>
  <c r="K32" i="195"/>
  <c r="J32" i="195"/>
  <c r="M32" i="195" s="1"/>
  <c r="T31" i="195"/>
  <c r="Q31" i="195"/>
  <c r="R31" i="195" s="1"/>
  <c r="P31" i="195"/>
  <c r="N31" i="195"/>
  <c r="L31" i="195"/>
  <c r="K31" i="195"/>
  <c r="J31" i="195"/>
  <c r="M31" i="195" s="1"/>
  <c r="T30" i="195"/>
  <c r="Q30" i="195"/>
  <c r="R30" i="195" s="1"/>
  <c r="P30" i="195"/>
  <c r="N30" i="195"/>
  <c r="L30" i="195"/>
  <c r="K30" i="195"/>
  <c r="J30" i="195"/>
  <c r="T29" i="195"/>
  <c r="Q29" i="195"/>
  <c r="R29" i="195" s="1"/>
  <c r="P29" i="195"/>
  <c r="N29" i="195"/>
  <c r="L29" i="195"/>
  <c r="K29" i="195"/>
  <c r="J29" i="195"/>
  <c r="T28" i="195"/>
  <c r="Q28" i="195"/>
  <c r="R28" i="195" s="1"/>
  <c r="P28" i="195"/>
  <c r="N28" i="195"/>
  <c r="L28" i="195"/>
  <c r="K28" i="195"/>
  <c r="J28" i="195"/>
  <c r="T27" i="195"/>
  <c r="Q27" i="195"/>
  <c r="R27" i="195" s="1"/>
  <c r="P27" i="195"/>
  <c r="N27" i="195"/>
  <c r="L27" i="195"/>
  <c r="K27" i="195"/>
  <c r="J27" i="195"/>
  <c r="T26" i="195"/>
  <c r="Q26" i="195"/>
  <c r="R26" i="195" s="1"/>
  <c r="P26" i="195"/>
  <c r="N26" i="195"/>
  <c r="L26" i="195"/>
  <c r="K26" i="195"/>
  <c r="J26" i="195"/>
  <c r="T25" i="195"/>
  <c r="Q25" i="195"/>
  <c r="R25" i="195" s="1"/>
  <c r="P25" i="195"/>
  <c r="N25" i="195"/>
  <c r="L25" i="195"/>
  <c r="K25" i="195"/>
  <c r="J25" i="195"/>
  <c r="T24" i="195"/>
  <c r="Q24" i="195"/>
  <c r="R24" i="195" s="1"/>
  <c r="P24" i="195"/>
  <c r="N24" i="195"/>
  <c r="L24" i="195"/>
  <c r="K24" i="195"/>
  <c r="J24" i="195"/>
  <c r="M24" i="195" s="1"/>
  <c r="T23" i="195"/>
  <c r="Q23" i="195"/>
  <c r="R23" i="195" s="1"/>
  <c r="P23" i="195"/>
  <c r="N23" i="195"/>
  <c r="L23" i="195"/>
  <c r="K23" i="195"/>
  <c r="J23" i="195"/>
  <c r="T22" i="195"/>
  <c r="Q22" i="195"/>
  <c r="R22" i="195" s="1"/>
  <c r="P22" i="195"/>
  <c r="N22" i="195"/>
  <c r="L22" i="195"/>
  <c r="K22" i="195"/>
  <c r="J22" i="195"/>
  <c r="M22" i="195" s="1"/>
  <c r="T21" i="195"/>
  <c r="Q21" i="195"/>
  <c r="R21" i="195" s="1"/>
  <c r="P21" i="195"/>
  <c r="N21" i="195"/>
  <c r="L21" i="195"/>
  <c r="K21" i="195"/>
  <c r="J21" i="195"/>
  <c r="T20" i="195"/>
  <c r="Q20" i="195"/>
  <c r="R20" i="195" s="1"/>
  <c r="P20" i="195"/>
  <c r="N20" i="195"/>
  <c r="L20" i="195"/>
  <c r="K20" i="195"/>
  <c r="J20" i="195"/>
  <c r="T19" i="195"/>
  <c r="Q19" i="195"/>
  <c r="R19" i="195" s="1"/>
  <c r="P19" i="195"/>
  <c r="N19" i="195"/>
  <c r="L19" i="195"/>
  <c r="K19" i="195"/>
  <c r="J19" i="195"/>
  <c r="T18" i="195"/>
  <c r="Q18" i="195"/>
  <c r="R18" i="195" s="1"/>
  <c r="P18" i="195"/>
  <c r="N18" i="195"/>
  <c r="L18" i="195"/>
  <c r="K18" i="195"/>
  <c r="J18" i="195"/>
  <c r="T17" i="195"/>
  <c r="Q17" i="195"/>
  <c r="R17" i="195" s="1"/>
  <c r="P17" i="195"/>
  <c r="N17" i="195"/>
  <c r="L17" i="195"/>
  <c r="K17" i="195"/>
  <c r="J17" i="195"/>
  <c r="T16" i="195"/>
  <c r="Q16" i="195"/>
  <c r="R16" i="195" s="1"/>
  <c r="P16" i="195"/>
  <c r="N16" i="195"/>
  <c r="L16" i="195"/>
  <c r="K16" i="195"/>
  <c r="J16" i="195"/>
  <c r="T15" i="195"/>
  <c r="Q15" i="195"/>
  <c r="R15" i="195" s="1"/>
  <c r="P15" i="195"/>
  <c r="N15" i="195"/>
  <c r="L15" i="195"/>
  <c r="K15" i="195"/>
  <c r="J15" i="195"/>
  <c r="T14" i="195"/>
  <c r="Q14" i="195"/>
  <c r="R14" i="195" s="1"/>
  <c r="P14" i="195"/>
  <c r="N14" i="195"/>
  <c r="L14" i="195"/>
  <c r="K14" i="195"/>
  <c r="J14" i="195"/>
  <c r="T13" i="195"/>
  <c r="Q13" i="195"/>
  <c r="R13" i="195" s="1"/>
  <c r="P13" i="195"/>
  <c r="N13" i="195"/>
  <c r="L13" i="195"/>
  <c r="K13" i="195"/>
  <c r="J13" i="195"/>
  <c r="T12" i="195"/>
  <c r="Q12" i="195"/>
  <c r="R12" i="195" s="1"/>
  <c r="P12" i="195"/>
  <c r="N12" i="195"/>
  <c r="L12" i="195"/>
  <c r="K12" i="195"/>
  <c r="J12" i="195"/>
  <c r="T11" i="195"/>
  <c r="P11" i="195"/>
  <c r="N11" i="195"/>
  <c r="L11" i="195"/>
  <c r="K11" i="195"/>
  <c r="J11" i="195"/>
  <c r="M11" i="195" s="1"/>
  <c r="T67" i="194"/>
  <c r="U67" i="194" s="1"/>
  <c r="T66" i="194"/>
  <c r="U66" i="194" s="1"/>
  <c r="T65" i="194"/>
  <c r="U65" i="194" s="1"/>
  <c r="T64" i="194"/>
  <c r="U64" i="194" s="1"/>
  <c r="T63" i="194"/>
  <c r="U63" i="194" s="1"/>
  <c r="T62" i="194"/>
  <c r="U62" i="194" s="1"/>
  <c r="T61" i="194"/>
  <c r="U61" i="194" s="1"/>
  <c r="T59" i="194"/>
  <c r="U59" i="194" s="1"/>
  <c r="T58" i="194"/>
  <c r="U58" i="194" s="1"/>
  <c r="E58" i="194"/>
  <c r="T57" i="194"/>
  <c r="U57" i="194" s="1"/>
  <c r="T56" i="194"/>
  <c r="U56" i="194" s="1"/>
  <c r="L56" i="194"/>
  <c r="T55" i="194"/>
  <c r="U55" i="194" s="1"/>
  <c r="L55" i="194"/>
  <c r="T54" i="194"/>
  <c r="U54" i="194" s="1"/>
  <c r="T53" i="194"/>
  <c r="U53" i="194" s="1"/>
  <c r="T52" i="194"/>
  <c r="U52" i="194" s="1"/>
  <c r="T51" i="194"/>
  <c r="Q51" i="194"/>
  <c r="R51" i="194" s="1"/>
  <c r="P51" i="194"/>
  <c r="N51" i="194"/>
  <c r="L51" i="194"/>
  <c r="K51" i="194"/>
  <c r="J51" i="194"/>
  <c r="T50" i="194"/>
  <c r="Q50" i="194"/>
  <c r="R50" i="194" s="1"/>
  <c r="P50" i="194"/>
  <c r="N50" i="194"/>
  <c r="L50" i="194"/>
  <c r="K50" i="194"/>
  <c r="J50" i="194"/>
  <c r="T49" i="194"/>
  <c r="Q49" i="194"/>
  <c r="R49" i="194" s="1"/>
  <c r="P49" i="194"/>
  <c r="N49" i="194"/>
  <c r="L49" i="194"/>
  <c r="K49" i="194"/>
  <c r="J49" i="194"/>
  <c r="T48" i="194"/>
  <c r="Q48" i="194"/>
  <c r="R48" i="194" s="1"/>
  <c r="P48" i="194"/>
  <c r="N48" i="194"/>
  <c r="L48" i="194"/>
  <c r="K48" i="194"/>
  <c r="J48" i="194"/>
  <c r="T47" i="194"/>
  <c r="Q47" i="194"/>
  <c r="R47" i="194" s="1"/>
  <c r="P47" i="194"/>
  <c r="N47" i="194"/>
  <c r="L47" i="194"/>
  <c r="K47" i="194"/>
  <c r="J47" i="194"/>
  <c r="T46" i="194"/>
  <c r="U46" i="194" s="1"/>
  <c r="Q46" i="194"/>
  <c r="R46" i="194" s="1"/>
  <c r="P46" i="194"/>
  <c r="N46" i="194"/>
  <c r="L46" i="194"/>
  <c r="K46" i="194"/>
  <c r="J46" i="194"/>
  <c r="T45" i="194"/>
  <c r="Q45" i="194"/>
  <c r="R45" i="194" s="1"/>
  <c r="P45" i="194"/>
  <c r="N45" i="194"/>
  <c r="L45" i="194"/>
  <c r="K45" i="194"/>
  <c r="J45" i="194"/>
  <c r="T44" i="194"/>
  <c r="Q44" i="194"/>
  <c r="R44" i="194" s="1"/>
  <c r="P44" i="194"/>
  <c r="N44" i="194"/>
  <c r="L44" i="194"/>
  <c r="K44" i="194"/>
  <c r="J44" i="194"/>
  <c r="M44" i="194" s="1"/>
  <c r="T43" i="194"/>
  <c r="Q43" i="194"/>
  <c r="R43" i="194" s="1"/>
  <c r="P43" i="194"/>
  <c r="N43" i="194"/>
  <c r="L43" i="194"/>
  <c r="K43" i="194"/>
  <c r="J43" i="194"/>
  <c r="M43" i="194" s="1"/>
  <c r="T42" i="194"/>
  <c r="Q42" i="194"/>
  <c r="R42" i="194" s="1"/>
  <c r="P42" i="194"/>
  <c r="N42" i="194"/>
  <c r="L42" i="194"/>
  <c r="K42" i="194"/>
  <c r="J42" i="194"/>
  <c r="M42" i="194" s="1"/>
  <c r="T41" i="194"/>
  <c r="Q41" i="194"/>
  <c r="R41" i="194" s="1"/>
  <c r="P41" i="194"/>
  <c r="N41" i="194"/>
  <c r="L41" i="194"/>
  <c r="K41" i="194"/>
  <c r="J41" i="194"/>
  <c r="M41" i="194" s="1"/>
  <c r="T40" i="194"/>
  <c r="Q40" i="194"/>
  <c r="R40" i="194" s="1"/>
  <c r="P40" i="194"/>
  <c r="N40" i="194"/>
  <c r="L40" i="194"/>
  <c r="K40" i="194"/>
  <c r="J40" i="194"/>
  <c r="T39" i="194"/>
  <c r="Q39" i="194"/>
  <c r="R39" i="194" s="1"/>
  <c r="P39" i="194"/>
  <c r="N39" i="194"/>
  <c r="L39" i="194"/>
  <c r="K39" i="194"/>
  <c r="J39" i="194"/>
  <c r="T38" i="194"/>
  <c r="U38" i="194" s="1"/>
  <c r="Q38" i="194"/>
  <c r="R38" i="194" s="1"/>
  <c r="P38" i="194"/>
  <c r="N38" i="194"/>
  <c r="L38" i="194"/>
  <c r="K38" i="194"/>
  <c r="J38" i="194"/>
  <c r="T37" i="194"/>
  <c r="Q37" i="194"/>
  <c r="R37" i="194" s="1"/>
  <c r="P37" i="194"/>
  <c r="N37" i="194"/>
  <c r="L37" i="194"/>
  <c r="K37" i="194"/>
  <c r="J37" i="194"/>
  <c r="T36" i="194"/>
  <c r="Q36" i="194"/>
  <c r="R36" i="194" s="1"/>
  <c r="P36" i="194"/>
  <c r="N36" i="194"/>
  <c r="L36" i="194"/>
  <c r="K36" i="194"/>
  <c r="J36" i="194"/>
  <c r="T35" i="194"/>
  <c r="Q35" i="194"/>
  <c r="R35" i="194" s="1"/>
  <c r="P35" i="194"/>
  <c r="N35" i="194"/>
  <c r="L35" i="194"/>
  <c r="K35" i="194"/>
  <c r="J35" i="194"/>
  <c r="T34" i="194"/>
  <c r="Q34" i="194"/>
  <c r="R34" i="194" s="1"/>
  <c r="P34" i="194"/>
  <c r="N34" i="194"/>
  <c r="L34" i="194"/>
  <c r="K34" i="194"/>
  <c r="J34" i="194"/>
  <c r="T33" i="194"/>
  <c r="Q33" i="194"/>
  <c r="R33" i="194" s="1"/>
  <c r="P33" i="194"/>
  <c r="N33" i="194"/>
  <c r="L33" i="194"/>
  <c r="K33" i="194"/>
  <c r="J33" i="194"/>
  <c r="T32" i="194"/>
  <c r="Q32" i="194"/>
  <c r="R32" i="194" s="1"/>
  <c r="P32" i="194"/>
  <c r="N32" i="194"/>
  <c r="L32" i="194"/>
  <c r="K32" i="194"/>
  <c r="J32" i="194"/>
  <c r="T31" i="194"/>
  <c r="Q31" i="194"/>
  <c r="R31" i="194" s="1"/>
  <c r="P31" i="194"/>
  <c r="N31" i="194"/>
  <c r="L31" i="194"/>
  <c r="K31" i="194"/>
  <c r="J31" i="194"/>
  <c r="M31" i="194" s="1"/>
  <c r="T30" i="194"/>
  <c r="U30" i="194" s="1"/>
  <c r="Q30" i="194"/>
  <c r="R30" i="194" s="1"/>
  <c r="P30" i="194"/>
  <c r="N30" i="194"/>
  <c r="L30" i="194"/>
  <c r="K30" i="194"/>
  <c r="J30" i="194"/>
  <c r="T29" i="194"/>
  <c r="Q29" i="194"/>
  <c r="R29" i="194" s="1"/>
  <c r="P29" i="194"/>
  <c r="N29" i="194"/>
  <c r="L29" i="194"/>
  <c r="K29" i="194"/>
  <c r="J29" i="194"/>
  <c r="T28" i="194"/>
  <c r="Q28" i="194"/>
  <c r="R28" i="194" s="1"/>
  <c r="P28" i="194"/>
  <c r="N28" i="194"/>
  <c r="L28" i="194"/>
  <c r="K28" i="194"/>
  <c r="J28" i="194"/>
  <c r="T27" i="194"/>
  <c r="Q27" i="194"/>
  <c r="R27" i="194" s="1"/>
  <c r="P27" i="194"/>
  <c r="N27" i="194"/>
  <c r="L27" i="194"/>
  <c r="K27" i="194"/>
  <c r="J27" i="194"/>
  <c r="M27" i="194" s="1"/>
  <c r="T26" i="194"/>
  <c r="Q26" i="194"/>
  <c r="R26" i="194" s="1"/>
  <c r="P26" i="194"/>
  <c r="N26" i="194"/>
  <c r="L26" i="194"/>
  <c r="K26" i="194"/>
  <c r="J26" i="194"/>
  <c r="T25" i="194"/>
  <c r="Q25" i="194"/>
  <c r="R25" i="194" s="1"/>
  <c r="P25" i="194"/>
  <c r="N25" i="194"/>
  <c r="L25" i="194"/>
  <c r="K25" i="194"/>
  <c r="J25" i="194"/>
  <c r="M25" i="194" s="1"/>
  <c r="T24" i="194"/>
  <c r="Q24" i="194"/>
  <c r="R24" i="194" s="1"/>
  <c r="P24" i="194"/>
  <c r="N24" i="194"/>
  <c r="L24" i="194"/>
  <c r="K24" i="194"/>
  <c r="J24" i="194"/>
  <c r="M24" i="194" s="1"/>
  <c r="T23" i="194"/>
  <c r="Q23" i="194"/>
  <c r="R23" i="194" s="1"/>
  <c r="P23" i="194"/>
  <c r="N23" i="194"/>
  <c r="L23" i="194"/>
  <c r="K23" i="194"/>
  <c r="J23" i="194"/>
  <c r="M23" i="194" s="1"/>
  <c r="T22" i="194"/>
  <c r="U22" i="194" s="1"/>
  <c r="Q22" i="194"/>
  <c r="R22" i="194" s="1"/>
  <c r="P22" i="194"/>
  <c r="N22" i="194"/>
  <c r="L22" i="194"/>
  <c r="K22" i="194"/>
  <c r="J22" i="194"/>
  <c r="T21" i="194"/>
  <c r="Q21" i="194"/>
  <c r="R21" i="194" s="1"/>
  <c r="P21" i="194"/>
  <c r="N21" i="194"/>
  <c r="L21" i="194"/>
  <c r="K21" i="194"/>
  <c r="J21" i="194"/>
  <c r="T20" i="194"/>
  <c r="Q20" i="194"/>
  <c r="R20" i="194" s="1"/>
  <c r="P20" i="194"/>
  <c r="N20" i="194"/>
  <c r="L20" i="194"/>
  <c r="K20" i="194"/>
  <c r="J20" i="194"/>
  <c r="T19" i="194"/>
  <c r="Q19" i="194"/>
  <c r="R19" i="194" s="1"/>
  <c r="P19" i="194"/>
  <c r="N19" i="194"/>
  <c r="L19" i="194"/>
  <c r="K19" i="194"/>
  <c r="J19" i="194"/>
  <c r="T18" i="194"/>
  <c r="Q18" i="194"/>
  <c r="R18" i="194" s="1"/>
  <c r="P18" i="194"/>
  <c r="N18" i="194"/>
  <c r="L18" i="194"/>
  <c r="K18" i="194"/>
  <c r="J18" i="194"/>
  <c r="T17" i="194"/>
  <c r="Q17" i="194"/>
  <c r="R17" i="194" s="1"/>
  <c r="P17" i="194"/>
  <c r="N17" i="194"/>
  <c r="L17" i="194"/>
  <c r="K17" i="194"/>
  <c r="J17" i="194"/>
  <c r="T16" i="194"/>
  <c r="Q16" i="194"/>
  <c r="R16" i="194" s="1"/>
  <c r="P16" i="194"/>
  <c r="N16" i="194"/>
  <c r="L16" i="194"/>
  <c r="K16" i="194"/>
  <c r="J16" i="194"/>
  <c r="T15" i="194"/>
  <c r="Q15" i="194"/>
  <c r="R15" i="194" s="1"/>
  <c r="P15" i="194"/>
  <c r="N15" i="194"/>
  <c r="L15" i="194"/>
  <c r="K15" i="194"/>
  <c r="J15" i="194"/>
  <c r="T14" i="194"/>
  <c r="U14" i="194" s="1"/>
  <c r="Q14" i="194"/>
  <c r="R14" i="194" s="1"/>
  <c r="P14" i="194"/>
  <c r="N14" i="194"/>
  <c r="L14" i="194"/>
  <c r="K14" i="194"/>
  <c r="J14" i="194"/>
  <c r="M14" i="194" s="1"/>
  <c r="T13" i="194"/>
  <c r="U13" i="194" s="1"/>
  <c r="Q13" i="194"/>
  <c r="R13" i="194" s="1"/>
  <c r="P13" i="194"/>
  <c r="N13" i="194"/>
  <c r="L13" i="194"/>
  <c r="K13" i="194"/>
  <c r="J13" i="194"/>
  <c r="M13" i="194" s="1"/>
  <c r="T12" i="194"/>
  <c r="Q12" i="194"/>
  <c r="R12" i="194" s="1"/>
  <c r="P12" i="194"/>
  <c r="N12" i="194"/>
  <c r="L12" i="194"/>
  <c r="K12" i="194"/>
  <c r="J12" i="194"/>
  <c r="M12" i="194" s="1"/>
  <c r="T11" i="194"/>
  <c r="P11" i="194"/>
  <c r="N11" i="194"/>
  <c r="L11" i="194"/>
  <c r="K11" i="194"/>
  <c r="J11" i="194"/>
  <c r="M11" i="194" s="1"/>
  <c r="M111" i="193"/>
  <c r="T104" i="193"/>
  <c r="U104" i="193" s="1"/>
  <c r="T103" i="193"/>
  <c r="U103" i="193" s="1"/>
  <c r="T102" i="193"/>
  <c r="U102" i="193" s="1"/>
  <c r="T101" i="193"/>
  <c r="U101" i="193" s="1"/>
  <c r="T100" i="193"/>
  <c r="U100" i="193" s="1"/>
  <c r="T99" i="193"/>
  <c r="U99" i="193" s="1"/>
  <c r="T98" i="193"/>
  <c r="U98" i="193" s="1"/>
  <c r="T96" i="193"/>
  <c r="U96" i="193" s="1"/>
  <c r="T95" i="193"/>
  <c r="U95" i="193" s="1"/>
  <c r="E95" i="193"/>
  <c r="T94" i="193"/>
  <c r="U94" i="193" s="1"/>
  <c r="T93" i="193"/>
  <c r="U93" i="193" s="1"/>
  <c r="T92" i="193"/>
  <c r="U92" i="193" s="1"/>
  <c r="T91" i="193"/>
  <c r="U91" i="193" s="1"/>
  <c r="T90" i="193"/>
  <c r="U90" i="193" s="1"/>
  <c r="T89" i="193"/>
  <c r="U89" i="193" s="1"/>
  <c r="L91" i="193"/>
  <c r="T88" i="193"/>
  <c r="U88" i="193" s="1"/>
  <c r="T87" i="193"/>
  <c r="U87" i="193" s="1"/>
  <c r="T86" i="193"/>
  <c r="U86" i="193" s="1"/>
  <c r="T85" i="193"/>
  <c r="U85" i="193" s="1"/>
  <c r="T84" i="193"/>
  <c r="U84" i="193" s="1"/>
  <c r="J83" i="193"/>
  <c r="T82" i="193"/>
  <c r="Q82" i="193"/>
  <c r="R82" i="193" s="1"/>
  <c r="P82" i="193"/>
  <c r="N82" i="193"/>
  <c r="L82" i="193"/>
  <c r="K82" i="193"/>
  <c r="J82" i="193"/>
  <c r="T81" i="193"/>
  <c r="Q81" i="193"/>
  <c r="R81" i="193" s="1"/>
  <c r="P81" i="193"/>
  <c r="N81" i="193"/>
  <c r="L81" i="193"/>
  <c r="K81" i="193"/>
  <c r="J81" i="193"/>
  <c r="T80" i="193"/>
  <c r="Q80" i="193"/>
  <c r="R80" i="193" s="1"/>
  <c r="P80" i="193"/>
  <c r="N80" i="193"/>
  <c r="L80" i="193"/>
  <c r="K80" i="193"/>
  <c r="J80" i="193"/>
  <c r="M80" i="193" s="1"/>
  <c r="T79" i="193"/>
  <c r="Q79" i="193"/>
  <c r="R79" i="193" s="1"/>
  <c r="P79" i="193"/>
  <c r="N79" i="193"/>
  <c r="L79" i="193"/>
  <c r="K79" i="193"/>
  <c r="J79" i="193"/>
  <c r="M79" i="193" s="1"/>
  <c r="T78" i="193"/>
  <c r="U78" i="193" s="1"/>
  <c r="Q78" i="193"/>
  <c r="R78" i="193" s="1"/>
  <c r="P78" i="193"/>
  <c r="N78" i="193"/>
  <c r="L78" i="193"/>
  <c r="K78" i="193"/>
  <c r="J78" i="193"/>
  <c r="M78" i="193" s="1"/>
  <c r="T77" i="193"/>
  <c r="U77" i="193" s="1"/>
  <c r="Q77" i="193"/>
  <c r="R77" i="193" s="1"/>
  <c r="P77" i="193"/>
  <c r="N77" i="193"/>
  <c r="L77" i="193"/>
  <c r="K77" i="193"/>
  <c r="J77" i="193"/>
  <c r="M77" i="193" s="1"/>
  <c r="T76" i="193"/>
  <c r="U76" i="193" s="1"/>
  <c r="Q76" i="193"/>
  <c r="R76" i="193" s="1"/>
  <c r="P76" i="193"/>
  <c r="N76" i="193"/>
  <c r="L76" i="193"/>
  <c r="K76" i="193"/>
  <c r="J76" i="193"/>
  <c r="M76" i="193" s="1"/>
  <c r="T75" i="193"/>
  <c r="Q75" i="193"/>
  <c r="R75" i="193" s="1"/>
  <c r="P75" i="193"/>
  <c r="N75" i="193"/>
  <c r="L75" i="193"/>
  <c r="K75" i="193"/>
  <c r="J75" i="193"/>
  <c r="M75" i="193" s="1"/>
  <c r="T74" i="193"/>
  <c r="Q74" i="193"/>
  <c r="R74" i="193" s="1"/>
  <c r="P74" i="193"/>
  <c r="N74" i="193"/>
  <c r="L74" i="193"/>
  <c r="K74" i="193"/>
  <c r="J74" i="193"/>
  <c r="M74" i="193" s="1"/>
  <c r="T73" i="193"/>
  <c r="Q73" i="193"/>
  <c r="R73" i="193" s="1"/>
  <c r="P73" i="193"/>
  <c r="N73" i="193"/>
  <c r="L73" i="193"/>
  <c r="K73" i="193"/>
  <c r="J73" i="193"/>
  <c r="M73" i="193" s="1"/>
  <c r="T72" i="193"/>
  <c r="Q72" i="193"/>
  <c r="R72" i="193" s="1"/>
  <c r="P72" i="193"/>
  <c r="N72" i="193"/>
  <c r="L72" i="193"/>
  <c r="K72" i="193"/>
  <c r="J72" i="193"/>
  <c r="T71" i="193"/>
  <c r="Q71" i="193"/>
  <c r="R71" i="193" s="1"/>
  <c r="P71" i="193"/>
  <c r="N71" i="193"/>
  <c r="L71" i="193"/>
  <c r="K71" i="193"/>
  <c r="J71" i="193"/>
  <c r="M71" i="193" s="1"/>
  <c r="T70" i="193"/>
  <c r="Q70" i="193"/>
  <c r="R70" i="193" s="1"/>
  <c r="P70" i="193"/>
  <c r="N70" i="193"/>
  <c r="L70" i="193"/>
  <c r="K70" i="193"/>
  <c r="J70" i="193"/>
  <c r="M70" i="193" s="1"/>
  <c r="T69" i="193"/>
  <c r="U69" i="193" s="1"/>
  <c r="Q69" i="193"/>
  <c r="R69" i="193" s="1"/>
  <c r="P69" i="193"/>
  <c r="N69" i="193"/>
  <c r="L69" i="193"/>
  <c r="K69" i="193"/>
  <c r="J69" i="193"/>
  <c r="M69" i="193" s="1"/>
  <c r="T68" i="193"/>
  <c r="U68" i="193" s="1"/>
  <c r="Q68" i="193"/>
  <c r="R68" i="193" s="1"/>
  <c r="P68" i="193"/>
  <c r="N68" i="193"/>
  <c r="L68" i="193"/>
  <c r="K68" i="193"/>
  <c r="J68" i="193"/>
  <c r="T67" i="193"/>
  <c r="Q67" i="193"/>
  <c r="R67" i="193" s="1"/>
  <c r="P67" i="193"/>
  <c r="N67" i="193"/>
  <c r="L67" i="193"/>
  <c r="K67" i="193"/>
  <c r="J67" i="193"/>
  <c r="T66" i="193"/>
  <c r="Q66" i="193"/>
  <c r="R66" i="193" s="1"/>
  <c r="P66" i="193"/>
  <c r="N66" i="193"/>
  <c r="L66" i="193"/>
  <c r="K66" i="193"/>
  <c r="J66" i="193"/>
  <c r="T65" i="193"/>
  <c r="Q65" i="193"/>
  <c r="R65" i="193" s="1"/>
  <c r="P65" i="193"/>
  <c r="N65" i="193"/>
  <c r="L65" i="193"/>
  <c r="K65" i="193"/>
  <c r="J65" i="193"/>
  <c r="T64" i="193"/>
  <c r="Q64" i="193"/>
  <c r="R64" i="193" s="1"/>
  <c r="P64" i="193"/>
  <c r="N64" i="193"/>
  <c r="L64" i="193"/>
  <c r="K64" i="193"/>
  <c r="J64" i="193"/>
  <c r="T63" i="193"/>
  <c r="Q63" i="193"/>
  <c r="R63" i="193" s="1"/>
  <c r="P63" i="193"/>
  <c r="N63" i="193"/>
  <c r="L63" i="193"/>
  <c r="K63" i="193"/>
  <c r="J63" i="193"/>
  <c r="M63" i="193" s="1"/>
  <c r="T62" i="193"/>
  <c r="Q62" i="193"/>
  <c r="R62" i="193" s="1"/>
  <c r="P62" i="193"/>
  <c r="N62" i="193"/>
  <c r="L62" i="193"/>
  <c r="K62" i="193"/>
  <c r="J62" i="193"/>
  <c r="M62" i="193" s="1"/>
  <c r="T61" i="193"/>
  <c r="U61" i="193" s="1"/>
  <c r="Q61" i="193"/>
  <c r="R61" i="193" s="1"/>
  <c r="P61" i="193"/>
  <c r="N61" i="193"/>
  <c r="L61" i="193"/>
  <c r="K61" i="193"/>
  <c r="J61" i="193"/>
  <c r="M61" i="193" s="1"/>
  <c r="T60" i="193"/>
  <c r="U60" i="193" s="1"/>
  <c r="Q60" i="193"/>
  <c r="R60" i="193" s="1"/>
  <c r="P60" i="193"/>
  <c r="N60" i="193"/>
  <c r="L60" i="193"/>
  <c r="K60" i="193"/>
  <c r="J60" i="193"/>
  <c r="T59" i="193"/>
  <c r="Q59" i="193"/>
  <c r="R59" i="193" s="1"/>
  <c r="P59" i="193"/>
  <c r="N59" i="193"/>
  <c r="L59" i="193"/>
  <c r="K59" i="193"/>
  <c r="J59" i="193"/>
  <c r="M59" i="193" s="1"/>
  <c r="T58" i="193"/>
  <c r="Q58" i="193"/>
  <c r="R58" i="193" s="1"/>
  <c r="P58" i="193"/>
  <c r="N58" i="193"/>
  <c r="L58" i="193"/>
  <c r="K58" i="193"/>
  <c r="J58" i="193"/>
  <c r="M58" i="193" s="1"/>
  <c r="T57" i="193"/>
  <c r="Q57" i="193"/>
  <c r="R57" i="193" s="1"/>
  <c r="P57" i="193"/>
  <c r="N57" i="193"/>
  <c r="L57" i="193"/>
  <c r="K57" i="193"/>
  <c r="J57" i="193"/>
  <c r="T56" i="193"/>
  <c r="Q56" i="193"/>
  <c r="R56" i="193" s="1"/>
  <c r="P56" i="193"/>
  <c r="N56" i="193"/>
  <c r="L56" i="193"/>
  <c r="K56" i="193"/>
  <c r="J56" i="193"/>
  <c r="T55" i="193"/>
  <c r="Q55" i="193"/>
  <c r="R55" i="193" s="1"/>
  <c r="P55" i="193"/>
  <c r="N55" i="193"/>
  <c r="L55" i="193"/>
  <c r="K55" i="193"/>
  <c r="J55" i="193"/>
  <c r="T54" i="193"/>
  <c r="Q54" i="193"/>
  <c r="R54" i="193" s="1"/>
  <c r="P54" i="193"/>
  <c r="N54" i="193"/>
  <c r="L54" i="193"/>
  <c r="K54" i="193"/>
  <c r="J54" i="193"/>
  <c r="M54" i="193" s="1"/>
  <c r="T53" i="193"/>
  <c r="Q53" i="193"/>
  <c r="R53" i="193" s="1"/>
  <c r="P53" i="193"/>
  <c r="N53" i="193"/>
  <c r="L53" i="193"/>
  <c r="K53" i="193"/>
  <c r="J53" i="193"/>
  <c r="M53" i="193" s="1"/>
  <c r="T52" i="193"/>
  <c r="U52" i="193" s="1"/>
  <c r="Q52" i="193"/>
  <c r="R52" i="193" s="1"/>
  <c r="P52" i="193"/>
  <c r="N52" i="193"/>
  <c r="L52" i="193"/>
  <c r="K52" i="193"/>
  <c r="J52" i="193"/>
  <c r="M52" i="193" s="1"/>
  <c r="T51" i="193"/>
  <c r="Q51" i="193"/>
  <c r="R51" i="193" s="1"/>
  <c r="P51" i="193"/>
  <c r="N51" i="193"/>
  <c r="L51" i="193"/>
  <c r="K51" i="193"/>
  <c r="J51" i="193"/>
  <c r="T50" i="193"/>
  <c r="Q50" i="193"/>
  <c r="R50" i="193" s="1"/>
  <c r="P50" i="193"/>
  <c r="N50" i="193"/>
  <c r="L50" i="193"/>
  <c r="K50" i="193"/>
  <c r="J50" i="193"/>
  <c r="M50" i="193" s="1"/>
  <c r="T49" i="193"/>
  <c r="Q49" i="193"/>
  <c r="R49" i="193" s="1"/>
  <c r="P49" i="193"/>
  <c r="N49" i="193"/>
  <c r="L49" i="193"/>
  <c r="K49" i="193"/>
  <c r="J49" i="193"/>
  <c r="T48" i="193"/>
  <c r="Q48" i="193"/>
  <c r="R48" i="193" s="1"/>
  <c r="P48" i="193"/>
  <c r="N48" i="193"/>
  <c r="L48" i="193"/>
  <c r="K48" i="193"/>
  <c r="J48" i="193"/>
  <c r="M48" i="193" s="1"/>
  <c r="T47" i="193"/>
  <c r="Q47" i="193"/>
  <c r="R47" i="193" s="1"/>
  <c r="P47" i="193"/>
  <c r="N47" i="193"/>
  <c r="L47" i="193"/>
  <c r="K47" i="193"/>
  <c r="J47" i="193"/>
  <c r="M47" i="193" s="1"/>
  <c r="T46" i="193"/>
  <c r="Q46" i="193"/>
  <c r="R46" i="193" s="1"/>
  <c r="P46" i="193"/>
  <c r="N46" i="193"/>
  <c r="L46" i="193"/>
  <c r="K46" i="193"/>
  <c r="J46" i="193"/>
  <c r="M46" i="193" s="1"/>
  <c r="T45" i="193"/>
  <c r="Q45" i="193"/>
  <c r="R45" i="193" s="1"/>
  <c r="P45" i="193"/>
  <c r="N45" i="193"/>
  <c r="L45" i="193"/>
  <c r="K45" i="193"/>
  <c r="J45" i="193"/>
  <c r="M45" i="193" s="1"/>
  <c r="T44" i="193"/>
  <c r="U44" i="193" s="1"/>
  <c r="Q44" i="193"/>
  <c r="R44" i="193" s="1"/>
  <c r="P44" i="193"/>
  <c r="N44" i="193"/>
  <c r="L44" i="193"/>
  <c r="K44" i="193"/>
  <c r="J44" i="193"/>
  <c r="T43" i="193"/>
  <c r="Q43" i="193"/>
  <c r="R43" i="193" s="1"/>
  <c r="P43" i="193"/>
  <c r="N43" i="193"/>
  <c r="L43" i="193"/>
  <c r="K43" i="193"/>
  <c r="J43" i="193"/>
  <c r="M43" i="193" s="1"/>
  <c r="T42" i="193"/>
  <c r="Q42" i="193"/>
  <c r="R42" i="193" s="1"/>
  <c r="P42" i="193"/>
  <c r="N42" i="193"/>
  <c r="L42" i="193"/>
  <c r="K42" i="193"/>
  <c r="J42" i="193"/>
  <c r="M42" i="193" s="1"/>
  <c r="T41" i="193"/>
  <c r="Q41" i="193"/>
  <c r="R41" i="193" s="1"/>
  <c r="P41" i="193"/>
  <c r="N41" i="193"/>
  <c r="L41" i="193"/>
  <c r="K41" i="193"/>
  <c r="J41" i="193"/>
  <c r="T40" i="193"/>
  <c r="Q40" i="193"/>
  <c r="R40" i="193" s="1"/>
  <c r="P40" i="193"/>
  <c r="N40" i="193"/>
  <c r="L40" i="193"/>
  <c r="K40" i="193"/>
  <c r="J40" i="193"/>
  <c r="T39" i="193"/>
  <c r="Q39" i="193"/>
  <c r="R39" i="193" s="1"/>
  <c r="P39" i="193"/>
  <c r="N39" i="193"/>
  <c r="L39" i="193"/>
  <c r="K39" i="193"/>
  <c r="J39" i="193"/>
  <c r="T38" i="193"/>
  <c r="Q38" i="193"/>
  <c r="R38" i="193" s="1"/>
  <c r="P38" i="193"/>
  <c r="N38" i="193"/>
  <c r="L38" i="193"/>
  <c r="K38" i="193"/>
  <c r="J38" i="193"/>
  <c r="M38" i="193" s="1"/>
  <c r="T37" i="193"/>
  <c r="Q37" i="193"/>
  <c r="R37" i="193" s="1"/>
  <c r="P37" i="193"/>
  <c r="N37" i="193"/>
  <c r="L37" i="193"/>
  <c r="K37" i="193"/>
  <c r="J37" i="193"/>
  <c r="M37" i="193" s="1"/>
  <c r="T36" i="193"/>
  <c r="U36" i="193" s="1"/>
  <c r="Q36" i="193"/>
  <c r="R36" i="193" s="1"/>
  <c r="P36" i="193"/>
  <c r="N36" i="193"/>
  <c r="L36" i="193"/>
  <c r="K36" i="193"/>
  <c r="J36" i="193"/>
  <c r="T35" i="193"/>
  <c r="Q35" i="193"/>
  <c r="R35" i="193" s="1"/>
  <c r="P35" i="193"/>
  <c r="N35" i="193"/>
  <c r="L35" i="193"/>
  <c r="K35" i="193"/>
  <c r="J35" i="193"/>
  <c r="T34" i="193"/>
  <c r="Q34" i="193"/>
  <c r="R34" i="193" s="1"/>
  <c r="P34" i="193"/>
  <c r="N34" i="193"/>
  <c r="L34" i="193"/>
  <c r="K34" i="193"/>
  <c r="J34" i="193"/>
  <c r="M34" i="193" s="1"/>
  <c r="T33" i="193"/>
  <c r="Q33" i="193"/>
  <c r="R33" i="193" s="1"/>
  <c r="P33" i="193"/>
  <c r="N33" i="193"/>
  <c r="L33" i="193"/>
  <c r="K33" i="193"/>
  <c r="J33" i="193"/>
  <c r="T32" i="193"/>
  <c r="Q32" i="193"/>
  <c r="R32" i="193" s="1"/>
  <c r="P32" i="193"/>
  <c r="N32" i="193"/>
  <c r="L32" i="193"/>
  <c r="K32" i="193"/>
  <c r="J32" i="193"/>
  <c r="T31" i="193"/>
  <c r="Q31" i="193"/>
  <c r="R31" i="193" s="1"/>
  <c r="P31" i="193"/>
  <c r="N31" i="193"/>
  <c r="L31" i="193"/>
  <c r="K31" i="193"/>
  <c r="J31" i="193"/>
  <c r="T30" i="193"/>
  <c r="Q30" i="193"/>
  <c r="R30" i="193" s="1"/>
  <c r="P30" i="193"/>
  <c r="N30" i="193"/>
  <c r="L30" i="193"/>
  <c r="K30" i="193"/>
  <c r="J30" i="193"/>
  <c r="M30" i="193" s="1"/>
  <c r="T29" i="193"/>
  <c r="Q29" i="193"/>
  <c r="R29" i="193" s="1"/>
  <c r="P29" i="193"/>
  <c r="N29" i="193"/>
  <c r="L29" i="193"/>
  <c r="K29" i="193"/>
  <c r="J29" i="193"/>
  <c r="M29" i="193" s="1"/>
  <c r="T28" i="193"/>
  <c r="U28" i="193" s="1"/>
  <c r="Q28" i="193"/>
  <c r="R28" i="193" s="1"/>
  <c r="P28" i="193"/>
  <c r="N28" i="193"/>
  <c r="L28" i="193"/>
  <c r="K28" i="193"/>
  <c r="J28" i="193"/>
  <c r="T27" i="193"/>
  <c r="Q27" i="193"/>
  <c r="R27" i="193" s="1"/>
  <c r="P27" i="193"/>
  <c r="N27" i="193"/>
  <c r="L27" i="193"/>
  <c r="K27" i="193"/>
  <c r="J27" i="193"/>
  <c r="M27" i="193" s="1"/>
  <c r="T26" i="193"/>
  <c r="Q26" i="193"/>
  <c r="R26" i="193" s="1"/>
  <c r="P26" i="193"/>
  <c r="N26" i="193"/>
  <c r="L26" i="193"/>
  <c r="K26" i="193"/>
  <c r="J26" i="193"/>
  <c r="M26" i="193" s="1"/>
  <c r="T25" i="193"/>
  <c r="Q25" i="193"/>
  <c r="R25" i="193" s="1"/>
  <c r="P25" i="193"/>
  <c r="N25" i="193"/>
  <c r="L25" i="193"/>
  <c r="K25" i="193"/>
  <c r="J25" i="193"/>
  <c r="M25" i="193" s="1"/>
  <c r="T24" i="193"/>
  <c r="Q24" i="193"/>
  <c r="R24" i="193" s="1"/>
  <c r="P24" i="193"/>
  <c r="N24" i="193"/>
  <c r="L24" i="193"/>
  <c r="K24" i="193"/>
  <c r="J24" i="193"/>
  <c r="M24" i="193" s="1"/>
  <c r="T23" i="193"/>
  <c r="Q23" i="193"/>
  <c r="R23" i="193" s="1"/>
  <c r="P23" i="193"/>
  <c r="N23" i="193"/>
  <c r="L23" i="193"/>
  <c r="K23" i="193"/>
  <c r="J23" i="193"/>
  <c r="T22" i="193"/>
  <c r="Q22" i="193"/>
  <c r="R22" i="193" s="1"/>
  <c r="P22" i="193"/>
  <c r="N22" i="193"/>
  <c r="L22" i="193"/>
  <c r="K22" i="193"/>
  <c r="J22" i="193"/>
  <c r="M22" i="193" s="1"/>
  <c r="T21" i="193"/>
  <c r="Q21" i="193"/>
  <c r="R21" i="193" s="1"/>
  <c r="P21" i="193"/>
  <c r="N21" i="193"/>
  <c r="L21" i="193"/>
  <c r="K21" i="193"/>
  <c r="J21" i="193"/>
  <c r="M21" i="193" s="1"/>
  <c r="T20" i="193"/>
  <c r="U20" i="193" s="1"/>
  <c r="Q20" i="193"/>
  <c r="R20" i="193" s="1"/>
  <c r="P20" i="193"/>
  <c r="N20" i="193"/>
  <c r="L20" i="193"/>
  <c r="K20" i="193"/>
  <c r="J20" i="193"/>
  <c r="M20" i="193" s="1"/>
  <c r="T19" i="193"/>
  <c r="Q19" i="193"/>
  <c r="R19" i="193" s="1"/>
  <c r="P19" i="193"/>
  <c r="N19" i="193"/>
  <c r="L19" i="193"/>
  <c r="K19" i="193"/>
  <c r="J19" i="193"/>
  <c r="M19" i="193" s="1"/>
  <c r="T18" i="193"/>
  <c r="Q18" i="193"/>
  <c r="R18" i="193" s="1"/>
  <c r="P18" i="193"/>
  <c r="N18" i="193"/>
  <c r="L18" i="193"/>
  <c r="K18" i="193"/>
  <c r="J18" i="193"/>
  <c r="M18" i="193" s="1"/>
  <c r="T17" i="193"/>
  <c r="Q17" i="193"/>
  <c r="R17" i="193" s="1"/>
  <c r="P17" i="193"/>
  <c r="N17" i="193"/>
  <c r="L17" i="193"/>
  <c r="K17" i="193"/>
  <c r="J17" i="193"/>
  <c r="T16" i="193"/>
  <c r="Q16" i="193"/>
  <c r="R16" i="193" s="1"/>
  <c r="P16" i="193"/>
  <c r="N16" i="193"/>
  <c r="L16" i="193"/>
  <c r="K16" i="193"/>
  <c r="J16" i="193"/>
  <c r="M16" i="193" s="1"/>
  <c r="T15" i="193"/>
  <c r="Q15" i="193"/>
  <c r="R15" i="193" s="1"/>
  <c r="P15" i="193"/>
  <c r="N15" i="193"/>
  <c r="L15" i="193"/>
  <c r="K15" i="193"/>
  <c r="J15" i="193"/>
  <c r="M15" i="193" s="1"/>
  <c r="T14" i="193"/>
  <c r="Q14" i="193"/>
  <c r="R14" i="193" s="1"/>
  <c r="P14" i="193"/>
  <c r="N14" i="193"/>
  <c r="L14" i="193"/>
  <c r="K14" i="193"/>
  <c r="J14" i="193"/>
  <c r="M14" i="193" s="1"/>
  <c r="T13" i="193"/>
  <c r="Q13" i="193"/>
  <c r="R13" i="193" s="1"/>
  <c r="P13" i="193"/>
  <c r="N13" i="193"/>
  <c r="L13" i="193"/>
  <c r="K13" i="193"/>
  <c r="J13" i="193"/>
  <c r="M13" i="193" s="1"/>
  <c r="T12" i="193"/>
  <c r="U12" i="193" s="1"/>
  <c r="Q12" i="193"/>
  <c r="R12" i="193" s="1"/>
  <c r="P12" i="193"/>
  <c r="N12" i="193"/>
  <c r="L12" i="193"/>
  <c r="K12" i="193"/>
  <c r="J12" i="193"/>
  <c r="M12" i="193" s="1"/>
  <c r="T11" i="193"/>
  <c r="Q11" i="193"/>
  <c r="R11" i="193" s="1"/>
  <c r="P11" i="193"/>
  <c r="N11" i="193"/>
  <c r="L11" i="193"/>
  <c r="M83" i="193" s="1"/>
  <c r="K11" i="193"/>
  <c r="J11" i="193"/>
  <c r="M11" i="193" s="1"/>
  <c r="U11" i="193" l="1"/>
  <c r="U19" i="193"/>
  <c r="U27" i="193"/>
  <c r="U75" i="193"/>
  <c r="U26" i="193"/>
  <c r="M28" i="193"/>
  <c r="U50" i="193"/>
  <c r="M60" i="193"/>
  <c r="M68" i="193"/>
  <c r="U35" i="193"/>
  <c r="U43" i="193"/>
  <c r="U67" i="193"/>
  <c r="U18" i="193"/>
  <c r="U34" i="193"/>
  <c r="M36" i="193"/>
  <c r="U42" i="193"/>
  <c r="M44" i="193"/>
  <c r="M35" i="193"/>
  <c r="M51" i="193"/>
  <c r="M67" i="193"/>
  <c r="U24" i="194"/>
  <c r="U40" i="194"/>
  <c r="U48" i="194"/>
  <c r="U51" i="193"/>
  <c r="U59" i="193"/>
  <c r="U16" i="194"/>
  <c r="U32" i="194"/>
  <c r="U15" i="194"/>
  <c r="U23" i="194"/>
  <c r="U31" i="194"/>
  <c r="U39" i="194"/>
  <c r="U47" i="194"/>
  <c r="L57" i="194"/>
  <c r="U58" i="193"/>
  <c r="U25" i="193"/>
  <c r="U41" i="193"/>
  <c r="M17" i="194"/>
  <c r="M49" i="194"/>
  <c r="M32" i="194"/>
  <c r="M40" i="194"/>
  <c r="U66" i="193"/>
  <c r="U33" i="193"/>
  <c r="U49" i="193"/>
  <c r="M33" i="194"/>
  <c r="M16" i="194"/>
  <c r="M48" i="194"/>
  <c r="M15" i="194"/>
  <c r="U74" i="193"/>
  <c r="U17" i="193"/>
  <c r="M18" i="194"/>
  <c r="M26" i="194"/>
  <c r="M34" i="194"/>
  <c r="M50" i="194"/>
  <c r="U29" i="194"/>
  <c r="U45" i="194"/>
  <c r="M47" i="194"/>
  <c r="U40" i="193"/>
  <c r="U48" i="193"/>
  <c r="U57" i="193"/>
  <c r="U65" i="193"/>
  <c r="U73" i="193"/>
  <c r="U82" i="193"/>
  <c r="U11" i="194"/>
  <c r="U12" i="194"/>
  <c r="U20" i="194"/>
  <c r="M22" i="194"/>
  <c r="U21" i="194"/>
  <c r="U37" i="194"/>
  <c r="M39" i="194"/>
  <c r="U16" i="193"/>
  <c r="U24" i="193"/>
  <c r="U32" i="193"/>
  <c r="U28" i="194"/>
  <c r="M30" i="194"/>
  <c r="U36" i="194"/>
  <c r="M38" i="194"/>
  <c r="U44" i="194"/>
  <c r="M46" i="194"/>
  <c r="U15" i="193"/>
  <c r="M17" i="193"/>
  <c r="U23" i="193"/>
  <c r="U31" i="193"/>
  <c r="M33" i="193"/>
  <c r="U39" i="193"/>
  <c r="M41" i="193"/>
  <c r="U47" i="193"/>
  <c r="M49" i="193"/>
  <c r="U56" i="193"/>
  <c r="U64" i="193"/>
  <c r="M66" i="193"/>
  <c r="U72" i="193"/>
  <c r="U81" i="193"/>
  <c r="U19" i="194"/>
  <c r="M21" i="194"/>
  <c r="U27" i="194"/>
  <c r="M29" i="194"/>
  <c r="U35" i="194"/>
  <c r="M37" i="194"/>
  <c r="U43" i="194"/>
  <c r="M45" i="194"/>
  <c r="U51" i="194"/>
  <c r="U14" i="193"/>
  <c r="U22" i="193"/>
  <c r="U30" i="193"/>
  <c r="M32" i="193"/>
  <c r="U38" i="193"/>
  <c r="M40" i="193"/>
  <c r="U46" i="193"/>
  <c r="U54" i="193"/>
  <c r="U55" i="193"/>
  <c r="M57" i="193"/>
  <c r="U63" i="193"/>
  <c r="M65" i="193"/>
  <c r="U71" i="193"/>
  <c r="U80" i="193"/>
  <c r="M82" i="193"/>
  <c r="U18" i="194"/>
  <c r="M20" i="194"/>
  <c r="U26" i="194"/>
  <c r="M28" i="194"/>
  <c r="U34" i="194"/>
  <c r="M36" i="194"/>
  <c r="U42" i="194"/>
  <c r="U50" i="194"/>
  <c r="U13" i="193"/>
  <c r="U21" i="193"/>
  <c r="M23" i="193"/>
  <c r="U29" i="193"/>
  <c r="M31" i="193"/>
  <c r="U37" i="193"/>
  <c r="M39" i="193"/>
  <c r="U45" i="193"/>
  <c r="U53" i="193"/>
  <c r="M55" i="193"/>
  <c r="M56" i="193"/>
  <c r="U62" i="193"/>
  <c r="M64" i="193"/>
  <c r="U70" i="193"/>
  <c r="M72" i="193"/>
  <c r="U79" i="193"/>
  <c r="M81" i="193"/>
  <c r="U17" i="194"/>
  <c r="M19" i="194"/>
  <c r="U25" i="194"/>
  <c r="U33" i="194"/>
  <c r="M35" i="194"/>
  <c r="U41" i="194"/>
  <c r="U49" i="194"/>
  <c r="M51" i="194"/>
  <c r="M75" i="196"/>
  <c r="M38" i="196"/>
  <c r="M50" i="196"/>
  <c r="M62" i="196"/>
  <c r="M74" i="196"/>
  <c r="M77" i="196"/>
  <c r="M21" i="196"/>
  <c r="M33" i="196"/>
  <c r="M45" i="196"/>
  <c r="M40" i="196"/>
  <c r="M23" i="196"/>
  <c r="M78" i="196"/>
  <c r="M20" i="196"/>
  <c r="M32" i="196"/>
  <c r="M44" i="196"/>
  <c r="M68" i="196"/>
  <c r="M26" i="196"/>
  <c r="M15" i="196"/>
  <c r="M27" i="196"/>
  <c r="M39" i="196"/>
  <c r="M22" i="196"/>
  <c r="M34" i="196"/>
  <c r="M46" i="196"/>
  <c r="M76" i="196"/>
  <c r="M57" i="196"/>
  <c r="M69" i="196"/>
  <c r="M18" i="196"/>
  <c r="M66" i="196"/>
  <c r="M13" i="196"/>
  <c r="M73" i="196"/>
  <c r="M17" i="196"/>
  <c r="M29" i="196"/>
  <c r="M41" i="196"/>
  <c r="M53" i="196"/>
  <c r="U75" i="196"/>
  <c r="M54" i="196"/>
  <c r="M24" i="196"/>
  <c r="M79" i="196"/>
  <c r="U77" i="196"/>
  <c r="U80" i="196"/>
  <c r="U81" i="196"/>
  <c r="U79" i="196"/>
  <c r="U59" i="196"/>
  <c r="U78" i="196"/>
  <c r="U76" i="196"/>
  <c r="U64" i="196"/>
  <c r="U20" i="196"/>
  <c r="U32" i="196"/>
  <c r="U60" i="196"/>
  <c r="U48" i="196"/>
  <c r="U57" i="196"/>
  <c r="U18" i="196"/>
  <c r="U63" i="196"/>
  <c r="U41" i="196"/>
  <c r="U46" i="196"/>
  <c r="U58" i="196"/>
  <c r="U44" i="196"/>
  <c r="U53" i="196"/>
  <c r="U22" i="196"/>
  <c r="U27" i="196"/>
  <c r="U54" i="196"/>
  <c r="U12" i="196"/>
  <c r="U15" i="196"/>
  <c r="U24" i="196"/>
  <c r="U56" i="196"/>
  <c r="U11" i="196"/>
  <c r="U51" i="196"/>
  <c r="U31" i="196"/>
  <c r="U40" i="196"/>
  <c r="U28" i="196"/>
  <c r="U30" i="196"/>
  <c r="U35" i="196"/>
  <c r="E88" i="196"/>
  <c r="U72" i="196"/>
  <c r="U42" i="196"/>
  <c r="U66" i="196"/>
  <c r="U68" i="196"/>
  <c r="U74" i="196"/>
  <c r="U16" i="196"/>
  <c r="U34" i="196"/>
  <c r="U37" i="196"/>
  <c r="U39" i="196"/>
  <c r="U47" i="196"/>
  <c r="U65" i="196"/>
  <c r="U69" i="196"/>
  <c r="U25" i="196"/>
  <c r="U52" i="196"/>
  <c r="U23" i="196"/>
  <c r="U36" i="196"/>
  <c r="U50" i="196"/>
  <c r="U19" i="196"/>
  <c r="U26" i="196"/>
  <c r="U29" i="196"/>
  <c r="U61" i="196"/>
  <c r="U67" i="196"/>
  <c r="U17" i="196"/>
  <c r="U71" i="196"/>
  <c r="U14" i="196"/>
  <c r="M70" i="196"/>
  <c r="U73" i="196"/>
  <c r="U21" i="196"/>
  <c r="U43" i="196"/>
  <c r="U62" i="196"/>
  <c r="U33" i="196"/>
  <c r="U49" i="196"/>
  <c r="U55" i="196"/>
  <c r="U13" i="196"/>
  <c r="U38" i="196"/>
  <c r="U45" i="196"/>
  <c r="U70" i="196"/>
  <c r="M56" i="196"/>
  <c r="M65" i="196"/>
  <c r="M16" i="196"/>
  <c r="M25" i="196"/>
  <c r="M35" i="196"/>
  <c r="M51" i="196"/>
  <c r="M52" i="196"/>
  <c r="M67" i="196"/>
  <c r="M28" i="196"/>
  <c r="M37" i="196"/>
  <c r="M63" i="196"/>
  <c r="M64" i="196"/>
  <c r="M12" i="196"/>
  <c r="M36" i="196"/>
  <c r="M60" i="196"/>
  <c r="M72" i="196"/>
  <c r="M59" i="196"/>
  <c r="M71" i="196"/>
  <c r="M58" i="196"/>
  <c r="M36" i="195"/>
  <c r="U26" i="195"/>
  <c r="U28" i="195"/>
  <c r="M71" i="195"/>
  <c r="U70" i="195"/>
  <c r="M60" i="195"/>
  <c r="M58" i="195"/>
  <c r="M56" i="195"/>
  <c r="U54" i="195"/>
  <c r="U53" i="195"/>
  <c r="U47" i="195"/>
  <c r="M46" i="195"/>
  <c r="U44" i="195"/>
  <c r="U43" i="195"/>
  <c r="U41" i="195"/>
  <c r="M41" i="195"/>
  <c r="U39" i="195"/>
  <c r="U38" i="195"/>
  <c r="M38" i="195"/>
  <c r="M34" i="195"/>
  <c r="U32" i="195"/>
  <c r="U27" i="195"/>
  <c r="U17" i="195"/>
  <c r="U15" i="195"/>
  <c r="U11" i="195"/>
  <c r="U58" i="195"/>
  <c r="U49" i="195"/>
  <c r="M47" i="195"/>
  <c r="U36" i="195"/>
  <c r="M35" i="195"/>
  <c r="U42" i="195"/>
  <c r="M26" i="195"/>
  <c r="U25" i="195"/>
  <c r="M25" i="195"/>
  <c r="U24" i="195"/>
  <c r="U23" i="195"/>
  <c r="M23" i="195"/>
  <c r="U22" i="195"/>
  <c r="U21" i="195"/>
  <c r="M21" i="195"/>
  <c r="U20" i="195"/>
  <c r="M20" i="195"/>
  <c r="U19" i="195"/>
  <c r="M19" i="195"/>
  <c r="U18" i="195"/>
  <c r="M16" i="195"/>
  <c r="M65" i="195"/>
  <c r="U59" i="195"/>
  <c r="M57" i="195"/>
  <c r="M50" i="195"/>
  <c r="U48" i="195"/>
  <c r="U45" i="195"/>
  <c r="M42" i="195"/>
  <c r="U37" i="195"/>
  <c r="M33" i="195"/>
  <c r="U14" i="195"/>
  <c r="M13" i="195"/>
  <c r="M12" i="195"/>
  <c r="U73" i="195"/>
  <c r="M68" i="195"/>
  <c r="U67" i="195"/>
  <c r="M67" i="195"/>
  <c r="U66" i="195"/>
  <c r="M66" i="195"/>
  <c r="M64" i="195"/>
  <c r="U63" i="195"/>
  <c r="M63" i="195"/>
  <c r="M53" i="195"/>
  <c r="U52" i="195"/>
  <c r="U46" i="195"/>
  <c r="U34" i="195"/>
  <c r="M30" i="195"/>
  <c r="M15" i="195"/>
  <c r="M14" i="195"/>
  <c r="U65" i="195"/>
  <c r="U64" i="195"/>
  <c r="M61" i="195"/>
  <c r="M59" i="195"/>
  <c r="U57" i="195"/>
  <c r="U56" i="195"/>
  <c r="U51" i="195"/>
  <c r="M45" i="195"/>
  <c r="U31" i="195"/>
  <c r="U62" i="195"/>
  <c r="M62" i="195"/>
  <c r="M51" i="195"/>
  <c r="U40" i="195"/>
  <c r="M39" i="195"/>
  <c r="M37" i="195"/>
  <c r="M27" i="195"/>
  <c r="U74" i="195"/>
  <c r="U72" i="195"/>
  <c r="M70" i="195"/>
  <c r="M69" i="195"/>
  <c r="U68" i="195"/>
  <c r="U35" i="195"/>
  <c r="U33" i="195"/>
  <c r="U29" i="195"/>
  <c r="M29" i="195"/>
  <c r="M28" i="195"/>
  <c r="M18" i="195"/>
  <c r="M17" i="195"/>
  <c r="U13" i="195"/>
  <c r="M72" i="195"/>
  <c r="U71" i="195"/>
  <c r="U69" i="195"/>
  <c r="U61" i="195"/>
  <c r="U60" i="195"/>
  <c r="U55" i="195"/>
  <c r="M52" i="195"/>
  <c r="U50" i="195"/>
  <c r="U30" i="195"/>
  <c r="U16" i="195"/>
  <c r="U12" i="195"/>
  <c r="E89" i="188" l="1"/>
  <c r="T103" i="188"/>
  <c r="T102" i="188"/>
  <c r="U102" i="188" s="1"/>
  <c r="T101" i="188"/>
  <c r="T100" i="188"/>
  <c r="U100" i="188" s="1"/>
  <c r="T99" i="188"/>
  <c r="U99" i="188" s="1"/>
  <c r="T98" i="188"/>
  <c r="T97" i="188"/>
  <c r="T96" i="188"/>
  <c r="T95" i="188"/>
  <c r="T94" i="188"/>
  <c r="U94" i="188"/>
  <c r="T93" i="188"/>
  <c r="T92" i="188"/>
  <c r="U92" i="188" s="1"/>
  <c r="T91" i="188"/>
  <c r="T90" i="188"/>
  <c r="U90" i="188" s="1"/>
  <c r="T89" i="188"/>
  <c r="T88" i="188"/>
  <c r="T87" i="188"/>
  <c r="U87" i="188" s="1"/>
  <c r="T86" i="188"/>
  <c r="T85" i="188"/>
  <c r="T84" i="188"/>
  <c r="T82" i="188"/>
  <c r="Q82" i="188"/>
  <c r="R82" i="188" s="1"/>
  <c r="P82" i="188"/>
  <c r="N82" i="188"/>
  <c r="L82" i="188"/>
  <c r="K82" i="188"/>
  <c r="J82" i="188"/>
  <c r="M82" i="188" s="1"/>
  <c r="T81" i="188"/>
  <c r="Q81" i="188"/>
  <c r="R81" i="188" s="1"/>
  <c r="P81" i="188"/>
  <c r="N81" i="188"/>
  <c r="L81" i="188"/>
  <c r="K81" i="188"/>
  <c r="J81" i="188"/>
  <c r="M81" i="188" s="1"/>
  <c r="T80" i="188"/>
  <c r="Q80" i="188"/>
  <c r="R80" i="188" s="1"/>
  <c r="P80" i="188"/>
  <c r="N80" i="188"/>
  <c r="L80" i="188"/>
  <c r="K80" i="188"/>
  <c r="J80" i="188"/>
  <c r="T79" i="188"/>
  <c r="Q79" i="188"/>
  <c r="R79" i="188" s="1"/>
  <c r="P79" i="188"/>
  <c r="N79" i="188"/>
  <c r="U79" i="188" s="1"/>
  <c r="L79" i="188"/>
  <c r="K79" i="188"/>
  <c r="J79" i="188"/>
  <c r="T78" i="188"/>
  <c r="Q78" i="188"/>
  <c r="R78" i="188" s="1"/>
  <c r="P78" i="188"/>
  <c r="N78" i="188"/>
  <c r="U78" i="188" s="1"/>
  <c r="L78" i="188"/>
  <c r="K78" i="188"/>
  <c r="J78" i="188"/>
  <c r="M78" i="188" s="1"/>
  <c r="T77" i="188"/>
  <c r="Q77" i="188"/>
  <c r="R77" i="188" s="1"/>
  <c r="P77" i="188"/>
  <c r="N77" i="188"/>
  <c r="L77" i="188"/>
  <c r="K77" i="188"/>
  <c r="J77" i="188"/>
  <c r="M77" i="188" s="1"/>
  <c r="T76" i="188"/>
  <c r="Q76" i="188"/>
  <c r="R76" i="188" s="1"/>
  <c r="P76" i="188"/>
  <c r="N76" i="188"/>
  <c r="L76" i="188"/>
  <c r="K76" i="188"/>
  <c r="J76" i="188"/>
  <c r="M76" i="188" s="1"/>
  <c r="T75" i="188"/>
  <c r="Q75" i="188"/>
  <c r="R75" i="188" s="1"/>
  <c r="P75" i="188"/>
  <c r="N75" i="188"/>
  <c r="L75" i="188"/>
  <c r="K75" i="188"/>
  <c r="J75" i="188"/>
  <c r="M75" i="188" s="1"/>
  <c r="T74" i="188"/>
  <c r="Q74" i="188"/>
  <c r="R74" i="188" s="1"/>
  <c r="P74" i="188"/>
  <c r="N74" i="188"/>
  <c r="L74" i="188"/>
  <c r="K74" i="188"/>
  <c r="J74" i="188"/>
  <c r="M74" i="188" s="1"/>
  <c r="T73" i="188"/>
  <c r="Q73" i="188"/>
  <c r="R73" i="188" s="1"/>
  <c r="P73" i="188"/>
  <c r="N73" i="188"/>
  <c r="L73" i="188"/>
  <c r="K73" i="188"/>
  <c r="J73" i="188"/>
  <c r="M73" i="188" s="1"/>
  <c r="T72" i="188"/>
  <c r="Q72" i="188"/>
  <c r="R72" i="188" s="1"/>
  <c r="P72" i="188"/>
  <c r="N72" i="188"/>
  <c r="L72" i="188"/>
  <c r="K72" i="188"/>
  <c r="J72" i="188"/>
  <c r="T71" i="188"/>
  <c r="Q71" i="188"/>
  <c r="R71" i="188" s="1"/>
  <c r="P71" i="188"/>
  <c r="N71" i="188"/>
  <c r="L71" i="188"/>
  <c r="K71" i="188"/>
  <c r="J71" i="188"/>
  <c r="T70" i="188"/>
  <c r="Q70" i="188"/>
  <c r="R70" i="188" s="1"/>
  <c r="P70" i="188"/>
  <c r="N70" i="188"/>
  <c r="L70" i="188"/>
  <c r="K70" i="188"/>
  <c r="J70" i="188"/>
  <c r="T69" i="188"/>
  <c r="Q69" i="188"/>
  <c r="R69" i="188" s="1"/>
  <c r="P69" i="188"/>
  <c r="N69" i="188"/>
  <c r="L69" i="188"/>
  <c r="K69" i="188"/>
  <c r="J69" i="188"/>
  <c r="T68" i="188"/>
  <c r="Q68" i="188"/>
  <c r="R68" i="188" s="1"/>
  <c r="P68" i="188"/>
  <c r="N68" i="188"/>
  <c r="L68" i="188"/>
  <c r="K68" i="188"/>
  <c r="J68" i="188"/>
  <c r="M68" i="188" s="1"/>
  <c r="T67" i="188"/>
  <c r="Q67" i="188"/>
  <c r="R67" i="188" s="1"/>
  <c r="P67" i="188"/>
  <c r="N67" i="188"/>
  <c r="L67" i="188"/>
  <c r="K67" i="188"/>
  <c r="J67" i="188"/>
  <c r="M67" i="188" s="1"/>
  <c r="T66" i="188"/>
  <c r="Q66" i="188"/>
  <c r="R66" i="188" s="1"/>
  <c r="P66" i="188"/>
  <c r="N66" i="188"/>
  <c r="L66" i="188"/>
  <c r="K66" i="188"/>
  <c r="J66" i="188"/>
  <c r="M66" i="188" s="1"/>
  <c r="T65" i="188"/>
  <c r="Q65" i="188"/>
  <c r="R65" i="188" s="1"/>
  <c r="P65" i="188"/>
  <c r="N65" i="188"/>
  <c r="L65" i="188"/>
  <c r="K65" i="188"/>
  <c r="J65" i="188"/>
  <c r="M65" i="188" s="1"/>
  <c r="T64" i="188"/>
  <c r="Q64" i="188"/>
  <c r="R64" i="188" s="1"/>
  <c r="P64" i="188"/>
  <c r="N64" i="188"/>
  <c r="L64" i="188"/>
  <c r="K64" i="188"/>
  <c r="J64" i="188"/>
  <c r="T63" i="188"/>
  <c r="Q63" i="188"/>
  <c r="R63" i="188" s="1"/>
  <c r="P63" i="188"/>
  <c r="N63" i="188"/>
  <c r="L63" i="188"/>
  <c r="K63" i="188"/>
  <c r="J63" i="188"/>
  <c r="M63" i="188" s="1"/>
  <c r="T62" i="188"/>
  <c r="Q62" i="188"/>
  <c r="R62" i="188" s="1"/>
  <c r="P62" i="188"/>
  <c r="N62" i="188"/>
  <c r="L62" i="188"/>
  <c r="K62" i="188"/>
  <c r="J62" i="188"/>
  <c r="M62" i="188" s="1"/>
  <c r="T61" i="188"/>
  <c r="Q61" i="188"/>
  <c r="R61" i="188" s="1"/>
  <c r="P61" i="188"/>
  <c r="N61" i="188"/>
  <c r="L61" i="188"/>
  <c r="K61" i="188"/>
  <c r="J61" i="188"/>
  <c r="T60" i="188"/>
  <c r="Q60" i="188"/>
  <c r="R60" i="188" s="1"/>
  <c r="P60" i="188"/>
  <c r="N60" i="188"/>
  <c r="L60" i="188"/>
  <c r="K60" i="188"/>
  <c r="J60" i="188"/>
  <c r="T59" i="188"/>
  <c r="Q59" i="188"/>
  <c r="R59" i="188" s="1"/>
  <c r="P59" i="188"/>
  <c r="N59" i="188"/>
  <c r="L59" i="188"/>
  <c r="K59" i="188"/>
  <c r="J59" i="188"/>
  <c r="T58" i="188"/>
  <c r="Q58" i="188"/>
  <c r="R58" i="188" s="1"/>
  <c r="P58" i="188"/>
  <c r="N58" i="188"/>
  <c r="L58" i="188"/>
  <c r="K58" i="188"/>
  <c r="J58" i="188"/>
  <c r="M58" i="188" s="1"/>
  <c r="T57" i="188"/>
  <c r="Q57" i="188"/>
  <c r="R57" i="188" s="1"/>
  <c r="P57" i="188"/>
  <c r="N57" i="188"/>
  <c r="L57" i="188"/>
  <c r="K57" i="188"/>
  <c r="J57" i="188"/>
  <c r="M57" i="188" s="1"/>
  <c r="T56" i="188"/>
  <c r="Q56" i="188"/>
  <c r="R56" i="188" s="1"/>
  <c r="P56" i="188"/>
  <c r="N56" i="188"/>
  <c r="L56" i="188"/>
  <c r="K56" i="188"/>
  <c r="J56" i="188"/>
  <c r="T55" i="188"/>
  <c r="Q55" i="188"/>
  <c r="R55" i="188" s="1"/>
  <c r="P55" i="188"/>
  <c r="N55" i="188"/>
  <c r="U55" i="188" s="1"/>
  <c r="L55" i="188"/>
  <c r="K55" i="188"/>
  <c r="J55" i="188"/>
  <c r="T54" i="188"/>
  <c r="Q54" i="188"/>
  <c r="R54" i="188" s="1"/>
  <c r="P54" i="188"/>
  <c r="N54" i="188"/>
  <c r="U54" i="188" s="1"/>
  <c r="L54" i="188"/>
  <c r="K54" i="188"/>
  <c r="J54" i="188"/>
  <c r="T53" i="188"/>
  <c r="Q53" i="188"/>
  <c r="R53" i="188" s="1"/>
  <c r="P53" i="188"/>
  <c r="N53" i="188"/>
  <c r="L53" i="188"/>
  <c r="K53" i="188"/>
  <c r="J53" i="188"/>
  <c r="T52" i="188"/>
  <c r="Q52" i="188"/>
  <c r="R52" i="188" s="1"/>
  <c r="P52" i="188"/>
  <c r="N52" i="188"/>
  <c r="L52" i="188"/>
  <c r="K52" i="188"/>
  <c r="J52" i="188"/>
  <c r="M52" i="188" s="1"/>
  <c r="T51" i="188"/>
  <c r="Q51" i="188"/>
  <c r="R51" i="188" s="1"/>
  <c r="P51" i="188"/>
  <c r="N51" i="188"/>
  <c r="L51" i="188"/>
  <c r="K51" i="188"/>
  <c r="J51" i="188"/>
  <c r="M51" i="188" s="1"/>
  <c r="T50" i="188"/>
  <c r="Q50" i="188"/>
  <c r="R50" i="188" s="1"/>
  <c r="P50" i="188"/>
  <c r="N50" i="188"/>
  <c r="L50" i="188"/>
  <c r="K50" i="188"/>
  <c r="J50" i="188"/>
  <c r="M50" i="188" s="1"/>
  <c r="T49" i="188"/>
  <c r="Q49" i="188"/>
  <c r="R49" i="188" s="1"/>
  <c r="P49" i="188"/>
  <c r="N49" i="188"/>
  <c r="L49" i="188"/>
  <c r="K49" i="188"/>
  <c r="J49" i="188"/>
  <c r="M49" i="188" s="1"/>
  <c r="T48" i="188"/>
  <c r="Q48" i="188"/>
  <c r="R48" i="188" s="1"/>
  <c r="P48" i="188"/>
  <c r="N48" i="188"/>
  <c r="L48" i="188"/>
  <c r="K48" i="188"/>
  <c r="J48" i="188"/>
  <c r="T47" i="188"/>
  <c r="Q47" i="188"/>
  <c r="R47" i="188" s="1"/>
  <c r="P47" i="188"/>
  <c r="N47" i="188"/>
  <c r="L47" i="188"/>
  <c r="K47" i="188"/>
  <c r="J47" i="188"/>
  <c r="T46" i="188"/>
  <c r="Q46" i="188"/>
  <c r="R46" i="188" s="1"/>
  <c r="P46" i="188"/>
  <c r="N46" i="188"/>
  <c r="L46" i="188"/>
  <c r="K46" i="188"/>
  <c r="J46" i="188"/>
  <c r="T45" i="188"/>
  <c r="Q45" i="188"/>
  <c r="R45" i="188" s="1"/>
  <c r="P45" i="188"/>
  <c r="N45" i="188"/>
  <c r="L45" i="188"/>
  <c r="K45" i="188"/>
  <c r="J45" i="188"/>
  <c r="M45" i="188" s="1"/>
  <c r="T44" i="188"/>
  <c r="Q44" i="188"/>
  <c r="R44" i="188" s="1"/>
  <c r="P44" i="188"/>
  <c r="N44" i="188"/>
  <c r="L44" i="188"/>
  <c r="K44" i="188"/>
  <c r="J44" i="188"/>
  <c r="M44" i="188" s="1"/>
  <c r="T43" i="188"/>
  <c r="Q43" i="188"/>
  <c r="R43" i="188" s="1"/>
  <c r="P43" i="188"/>
  <c r="N43" i="188"/>
  <c r="L43" i="188"/>
  <c r="K43" i="188"/>
  <c r="J43" i="188"/>
  <c r="M43" i="188" s="1"/>
  <c r="T42" i="188"/>
  <c r="Q42" i="188"/>
  <c r="R42" i="188" s="1"/>
  <c r="P42" i="188"/>
  <c r="N42" i="188"/>
  <c r="L42" i="188"/>
  <c r="K42" i="188"/>
  <c r="J42" i="188"/>
  <c r="M42" i="188" s="1"/>
  <c r="T41" i="188"/>
  <c r="Q41" i="188"/>
  <c r="R41" i="188" s="1"/>
  <c r="P41" i="188"/>
  <c r="N41" i="188"/>
  <c r="L41" i="188"/>
  <c r="K41" i="188"/>
  <c r="J41" i="188"/>
  <c r="M41" i="188" s="1"/>
  <c r="T40" i="188"/>
  <c r="Q40" i="188"/>
  <c r="R40" i="188" s="1"/>
  <c r="P40" i="188"/>
  <c r="N40" i="188"/>
  <c r="L40" i="188"/>
  <c r="K40" i="188"/>
  <c r="J40" i="188"/>
  <c r="T39" i="188"/>
  <c r="Q39" i="188"/>
  <c r="R39" i="188" s="1"/>
  <c r="P39" i="188"/>
  <c r="N39" i="188"/>
  <c r="L39" i="188"/>
  <c r="K39" i="188"/>
  <c r="J39" i="188"/>
  <c r="T38" i="188"/>
  <c r="Q38" i="188"/>
  <c r="R38" i="188" s="1"/>
  <c r="P38" i="188"/>
  <c r="N38" i="188"/>
  <c r="L38" i="188"/>
  <c r="K38" i="188"/>
  <c r="J38" i="188"/>
  <c r="T37" i="188"/>
  <c r="Q37" i="188"/>
  <c r="R37" i="188" s="1"/>
  <c r="P37" i="188"/>
  <c r="N37" i="188"/>
  <c r="L37" i="188"/>
  <c r="K37" i="188"/>
  <c r="J37" i="188"/>
  <c r="T36" i="188"/>
  <c r="Q36" i="188"/>
  <c r="R36" i="188" s="1"/>
  <c r="P36" i="188"/>
  <c r="N36" i="188"/>
  <c r="L36" i="188"/>
  <c r="K36" i="188"/>
  <c r="J36" i="188"/>
  <c r="T35" i="188"/>
  <c r="Q35" i="188"/>
  <c r="R35" i="188" s="1"/>
  <c r="P35" i="188"/>
  <c r="N35" i="188"/>
  <c r="L35" i="188"/>
  <c r="K35" i="188"/>
  <c r="J35" i="188"/>
  <c r="T34" i="188"/>
  <c r="Q34" i="188"/>
  <c r="R34" i="188" s="1"/>
  <c r="P34" i="188"/>
  <c r="N34" i="188"/>
  <c r="L34" i="188"/>
  <c r="K34" i="188"/>
  <c r="J34" i="188"/>
  <c r="M34" i="188" s="1"/>
  <c r="T33" i="188"/>
  <c r="Q33" i="188"/>
  <c r="R33" i="188" s="1"/>
  <c r="P33" i="188"/>
  <c r="N33" i="188"/>
  <c r="L33" i="188"/>
  <c r="K33" i="188"/>
  <c r="J33" i="188"/>
  <c r="M33" i="188" s="1"/>
  <c r="T32" i="188"/>
  <c r="Q32" i="188"/>
  <c r="R32" i="188" s="1"/>
  <c r="P32" i="188"/>
  <c r="N32" i="188"/>
  <c r="L32" i="188"/>
  <c r="K32" i="188"/>
  <c r="J32" i="188"/>
  <c r="T31" i="188"/>
  <c r="Q31" i="188"/>
  <c r="R31" i="188" s="1"/>
  <c r="P31" i="188"/>
  <c r="N31" i="188"/>
  <c r="U31" i="188" s="1"/>
  <c r="L31" i="188"/>
  <c r="K31" i="188"/>
  <c r="J31" i="188"/>
  <c r="T30" i="188"/>
  <c r="Q30" i="188"/>
  <c r="R30" i="188" s="1"/>
  <c r="P30" i="188"/>
  <c r="N30" i="188"/>
  <c r="U30" i="188" s="1"/>
  <c r="L30" i="188"/>
  <c r="K30" i="188"/>
  <c r="J30" i="188"/>
  <c r="T29" i="188"/>
  <c r="Q29" i="188"/>
  <c r="R29" i="188" s="1"/>
  <c r="P29" i="188"/>
  <c r="N29" i="188"/>
  <c r="L29" i="188"/>
  <c r="K29" i="188"/>
  <c r="J29" i="188"/>
  <c r="M29" i="188" s="1"/>
  <c r="T28" i="188"/>
  <c r="Q28" i="188"/>
  <c r="R28" i="188" s="1"/>
  <c r="P28" i="188"/>
  <c r="N28" i="188"/>
  <c r="L28" i="188"/>
  <c r="K28" i="188"/>
  <c r="J28" i="188"/>
  <c r="M28" i="188" s="1"/>
  <c r="T27" i="188"/>
  <c r="Q27" i="188"/>
  <c r="R27" i="188" s="1"/>
  <c r="P27" i="188"/>
  <c r="N27" i="188"/>
  <c r="L27" i="188"/>
  <c r="K27" i="188"/>
  <c r="J27" i="188"/>
  <c r="M27" i="188" s="1"/>
  <c r="T26" i="188"/>
  <c r="Q26" i="188"/>
  <c r="R26" i="188" s="1"/>
  <c r="P26" i="188"/>
  <c r="N26" i="188"/>
  <c r="L26" i="188"/>
  <c r="K26" i="188"/>
  <c r="J26" i="188"/>
  <c r="T25" i="188"/>
  <c r="Q25" i="188"/>
  <c r="R25" i="188" s="1"/>
  <c r="P25" i="188"/>
  <c r="N25" i="188"/>
  <c r="L25" i="188"/>
  <c r="K25" i="188"/>
  <c r="J25" i="188"/>
  <c r="T24" i="188"/>
  <c r="Q24" i="188"/>
  <c r="R24" i="188" s="1"/>
  <c r="P24" i="188"/>
  <c r="N24" i="188"/>
  <c r="L24" i="188"/>
  <c r="K24" i="188"/>
  <c r="J24" i="188"/>
  <c r="T23" i="188"/>
  <c r="Q23" i="188"/>
  <c r="R23" i="188" s="1"/>
  <c r="P23" i="188"/>
  <c r="N23" i="188"/>
  <c r="L23" i="188"/>
  <c r="K23" i="188"/>
  <c r="J23" i="188"/>
  <c r="T22" i="188"/>
  <c r="Q22" i="188"/>
  <c r="R22" i="188" s="1"/>
  <c r="P22" i="188"/>
  <c r="N22" i="188"/>
  <c r="L22" i="188"/>
  <c r="K22" i="188"/>
  <c r="J22" i="188"/>
  <c r="T21" i="188"/>
  <c r="Q21" i="188"/>
  <c r="R21" i="188" s="1"/>
  <c r="P21" i="188"/>
  <c r="N21" i="188"/>
  <c r="L21" i="188"/>
  <c r="K21" i="188"/>
  <c r="J21" i="188"/>
  <c r="M21" i="188" s="1"/>
  <c r="T20" i="188"/>
  <c r="Q20" i="188"/>
  <c r="R20" i="188" s="1"/>
  <c r="P20" i="188"/>
  <c r="N20" i="188"/>
  <c r="L20" i="188"/>
  <c r="K20" i="188"/>
  <c r="J20" i="188"/>
  <c r="M20" i="188" s="1"/>
  <c r="T19" i="188"/>
  <c r="Q19" i="188"/>
  <c r="R19" i="188" s="1"/>
  <c r="P19" i="188"/>
  <c r="N19" i="188"/>
  <c r="L19" i="188"/>
  <c r="K19" i="188"/>
  <c r="J19" i="188"/>
  <c r="M19" i="188" s="1"/>
  <c r="T18" i="188"/>
  <c r="Q18" i="188"/>
  <c r="R18" i="188" s="1"/>
  <c r="P18" i="188"/>
  <c r="N18" i="188"/>
  <c r="L18" i="188"/>
  <c r="K18" i="188"/>
  <c r="J18" i="188"/>
  <c r="M18" i="188" s="1"/>
  <c r="T17" i="188"/>
  <c r="Q17" i="188"/>
  <c r="R17" i="188" s="1"/>
  <c r="P17" i="188"/>
  <c r="N17" i="188"/>
  <c r="L17" i="188"/>
  <c r="K17" i="188"/>
  <c r="J17" i="188"/>
  <c r="M17" i="188" s="1"/>
  <c r="T16" i="188"/>
  <c r="Q16" i="188"/>
  <c r="R16" i="188" s="1"/>
  <c r="P16" i="188"/>
  <c r="N16" i="188"/>
  <c r="L16" i="188"/>
  <c r="K16" i="188"/>
  <c r="J16" i="188"/>
  <c r="M16" i="188" s="1"/>
  <c r="T15" i="188"/>
  <c r="Q15" i="188"/>
  <c r="R15" i="188" s="1"/>
  <c r="P15" i="188"/>
  <c r="N15" i="188"/>
  <c r="L15" i="188"/>
  <c r="K15" i="188"/>
  <c r="J15" i="188"/>
  <c r="T14" i="188"/>
  <c r="Q14" i="188"/>
  <c r="R14" i="188" s="1"/>
  <c r="P14" i="188"/>
  <c r="N14" i="188"/>
  <c r="L14" i="188"/>
  <c r="K14" i="188"/>
  <c r="J14" i="188"/>
  <c r="M14" i="188" s="1"/>
  <c r="T13" i="188"/>
  <c r="Q13" i="188"/>
  <c r="R13" i="188" s="1"/>
  <c r="P13" i="188"/>
  <c r="N13" i="188"/>
  <c r="L13" i="188"/>
  <c r="K13" i="188"/>
  <c r="J13" i="188"/>
  <c r="T12" i="188"/>
  <c r="Q12" i="188"/>
  <c r="R12" i="188" s="1"/>
  <c r="P12" i="188"/>
  <c r="N12" i="188"/>
  <c r="L12" i="188"/>
  <c r="K12" i="188"/>
  <c r="J12" i="188"/>
  <c r="T11" i="188"/>
  <c r="P11" i="188"/>
  <c r="N11" i="188"/>
  <c r="L11" i="188"/>
  <c r="K11" i="188"/>
  <c r="J11" i="188"/>
  <c r="M11" i="188" s="1"/>
  <c r="E110" i="187"/>
  <c r="M53" i="188" l="1"/>
  <c r="M69" i="188"/>
  <c r="U19" i="188"/>
  <c r="M24" i="188"/>
  <c r="M40" i="188"/>
  <c r="M32" i="188"/>
  <c r="U43" i="188"/>
  <c r="M56" i="188"/>
  <c r="U59" i="188"/>
  <c r="U67" i="188"/>
  <c r="M80" i="188"/>
  <c r="M15" i="188"/>
  <c r="U18" i="188"/>
  <c r="M31" i="188"/>
  <c r="M39" i="188"/>
  <c r="U42" i="188"/>
  <c r="M55" i="188"/>
  <c r="U66" i="188"/>
  <c r="M79" i="188"/>
  <c r="M22" i="188"/>
  <c r="M30" i="188"/>
  <c r="M46" i="188"/>
  <c r="M54" i="188"/>
  <c r="M70" i="188"/>
  <c r="U68" i="188"/>
  <c r="U20" i="188"/>
  <c r="U32" i="188"/>
  <c r="U56" i="188"/>
  <c r="U15" i="188"/>
  <c r="U27" i="188"/>
  <c r="U39" i="188"/>
  <c r="U51" i="188"/>
  <c r="U63" i="188"/>
  <c r="U75" i="188"/>
  <c r="U44" i="188"/>
  <c r="U58" i="188"/>
  <c r="U70" i="188"/>
  <c r="U82" i="188"/>
  <c r="U48" i="188"/>
  <c r="U81" i="188"/>
  <c r="U80" i="188"/>
  <c r="U36" i="188"/>
  <c r="U24" i="188"/>
  <c r="U74" i="188"/>
  <c r="U86" i="188"/>
  <c r="U91" i="188"/>
  <c r="U98" i="188"/>
  <c r="U84" i="188"/>
  <c r="U96" i="188"/>
  <c r="U12" i="188"/>
  <c r="U16" i="188"/>
  <c r="U28" i="188"/>
  <c r="U25" i="188"/>
  <c r="U65" i="188"/>
  <c r="U71" i="188"/>
  <c r="U69" i="188"/>
  <c r="U50" i="188"/>
  <c r="U22" i="188"/>
  <c r="U45" i="188"/>
  <c r="U47" i="188"/>
  <c r="U57" i="188"/>
  <c r="U34" i="188"/>
  <c r="U93" i="188"/>
  <c r="U95" i="188"/>
  <c r="U101" i="188"/>
  <c r="U89" i="188"/>
  <c r="U76" i="188"/>
  <c r="U85" i="188"/>
  <c r="U72" i="188"/>
  <c r="U97" i="188"/>
  <c r="U103" i="188"/>
  <c r="U77" i="188"/>
  <c r="U73" i="188"/>
  <c r="U88" i="188"/>
  <c r="U62" i="188"/>
  <c r="U11" i="188"/>
  <c r="U33" i="188"/>
  <c r="U53" i="188"/>
  <c r="U38" i="188"/>
  <c r="U41" i="188"/>
  <c r="U21" i="188"/>
  <c r="U14" i="188"/>
  <c r="U35" i="188"/>
  <c r="U61" i="188"/>
  <c r="U64" i="188"/>
  <c r="U26" i="188"/>
  <c r="U29" i="188"/>
  <c r="U49" i="188"/>
  <c r="U52" i="188"/>
  <c r="U23" i="188"/>
  <c r="U40" i="188"/>
  <c r="U46" i="188"/>
  <c r="U13" i="188"/>
  <c r="U17" i="188"/>
  <c r="U37" i="188"/>
  <c r="U60" i="188"/>
  <c r="M23" i="188"/>
  <c r="M12" i="188"/>
  <c r="M64" i="188"/>
  <c r="M47" i="188"/>
  <c r="M59" i="188"/>
  <c r="M36" i="188"/>
  <c r="M60" i="188"/>
  <c r="M72" i="188"/>
  <c r="M35" i="188"/>
  <c r="M26" i="188"/>
  <c r="M38" i="188"/>
  <c r="M48" i="188"/>
  <c r="M13" i="188"/>
  <c r="M25" i="188"/>
  <c r="M37" i="188"/>
  <c r="M61" i="188"/>
  <c r="M71" i="188"/>
  <c r="T76" i="187"/>
  <c r="Q76" i="187"/>
  <c r="R76" i="187" s="1"/>
  <c r="P76" i="187"/>
  <c r="N76" i="187"/>
  <c r="L76" i="187"/>
  <c r="K76" i="187"/>
  <c r="J76" i="187"/>
  <c r="M76" i="187" s="1"/>
  <c r="T75" i="187"/>
  <c r="Q75" i="187"/>
  <c r="R75" i="187" s="1"/>
  <c r="P75" i="187"/>
  <c r="N75" i="187"/>
  <c r="L75" i="187"/>
  <c r="K75" i="187"/>
  <c r="J75" i="187"/>
  <c r="M75" i="187" s="1"/>
  <c r="U75" i="187" l="1"/>
  <c r="U76" i="187"/>
  <c r="J84" i="187" l="1"/>
  <c r="K84" i="187"/>
  <c r="L84" i="187"/>
  <c r="N84" i="187"/>
  <c r="P84" i="187"/>
  <c r="Q84" i="187"/>
  <c r="R84" i="187" s="1"/>
  <c r="T84" i="187"/>
  <c r="J85" i="187"/>
  <c r="K85" i="187"/>
  <c r="L85" i="187"/>
  <c r="N85" i="187"/>
  <c r="P85" i="187"/>
  <c r="Q85" i="187"/>
  <c r="R85" i="187" s="1"/>
  <c r="T85" i="187"/>
  <c r="J86" i="187"/>
  <c r="M86" i="187" s="1"/>
  <c r="K86" i="187"/>
  <c r="L86" i="187"/>
  <c r="N86" i="187"/>
  <c r="P86" i="187"/>
  <c r="Q86" i="187"/>
  <c r="R86" i="187" s="1"/>
  <c r="T86" i="187"/>
  <c r="J87" i="187"/>
  <c r="M87" i="187" s="1"/>
  <c r="K87" i="187"/>
  <c r="L87" i="187"/>
  <c r="N87" i="187"/>
  <c r="P87" i="187"/>
  <c r="Q87" i="187"/>
  <c r="R87" i="187" s="1"/>
  <c r="T87" i="187"/>
  <c r="J88" i="187"/>
  <c r="M88" i="187" s="1"/>
  <c r="K88" i="187"/>
  <c r="L88" i="187"/>
  <c r="N88" i="187"/>
  <c r="P88" i="187"/>
  <c r="Q88" i="187"/>
  <c r="R88" i="187" s="1"/>
  <c r="T88" i="187"/>
  <c r="J89" i="187"/>
  <c r="M89" i="187" s="1"/>
  <c r="K89" i="187"/>
  <c r="L89" i="187"/>
  <c r="N89" i="187"/>
  <c r="P89" i="187"/>
  <c r="Q89" i="187"/>
  <c r="R89" i="187" s="1"/>
  <c r="T89" i="187"/>
  <c r="J90" i="187"/>
  <c r="M90" i="187" s="1"/>
  <c r="K90" i="187"/>
  <c r="L90" i="187"/>
  <c r="N90" i="187"/>
  <c r="P90" i="187"/>
  <c r="Q90" i="187"/>
  <c r="R90" i="187" s="1"/>
  <c r="T90" i="187"/>
  <c r="J91" i="187"/>
  <c r="M91" i="187" s="1"/>
  <c r="K91" i="187"/>
  <c r="L91" i="187"/>
  <c r="N91" i="187"/>
  <c r="P91" i="187"/>
  <c r="Q91" i="187"/>
  <c r="R91" i="187"/>
  <c r="T91" i="187"/>
  <c r="J92" i="187"/>
  <c r="K92" i="187"/>
  <c r="L92" i="187"/>
  <c r="N92" i="187"/>
  <c r="P92" i="187"/>
  <c r="Q92" i="187"/>
  <c r="R92" i="187" s="1"/>
  <c r="T92" i="187"/>
  <c r="J93" i="187"/>
  <c r="K93" i="187"/>
  <c r="L93" i="187"/>
  <c r="N93" i="187"/>
  <c r="P93" i="187"/>
  <c r="Q93" i="187"/>
  <c r="R93" i="187" s="1"/>
  <c r="T93" i="187"/>
  <c r="J94" i="187"/>
  <c r="K94" i="187"/>
  <c r="L94" i="187"/>
  <c r="N94" i="187"/>
  <c r="P94" i="187"/>
  <c r="Q94" i="187"/>
  <c r="R94" i="187" s="1"/>
  <c r="T94" i="187"/>
  <c r="J95" i="187"/>
  <c r="K95" i="187"/>
  <c r="L95" i="187"/>
  <c r="N95" i="187"/>
  <c r="P95" i="187"/>
  <c r="Q95" i="187"/>
  <c r="R95" i="187" s="1"/>
  <c r="T95" i="187"/>
  <c r="J96" i="187"/>
  <c r="K96" i="187"/>
  <c r="L96" i="187"/>
  <c r="N96" i="187"/>
  <c r="P96" i="187"/>
  <c r="Q96" i="187"/>
  <c r="R96" i="187" s="1"/>
  <c r="T96" i="187"/>
  <c r="J97" i="187"/>
  <c r="K97" i="187"/>
  <c r="L97" i="187"/>
  <c r="N97" i="187"/>
  <c r="P97" i="187"/>
  <c r="Q97" i="187"/>
  <c r="R97" i="187" s="1"/>
  <c r="T97" i="187"/>
  <c r="J98" i="187"/>
  <c r="K98" i="187"/>
  <c r="L98" i="187"/>
  <c r="N98" i="187"/>
  <c r="P98" i="187"/>
  <c r="Q98" i="187"/>
  <c r="R98" i="187" s="1"/>
  <c r="T98" i="187"/>
  <c r="J99" i="187"/>
  <c r="K99" i="187"/>
  <c r="L99" i="187"/>
  <c r="N99" i="187"/>
  <c r="P99" i="187"/>
  <c r="Q99" i="187"/>
  <c r="R99" i="187" s="1"/>
  <c r="T99" i="187"/>
  <c r="J100" i="187"/>
  <c r="K100" i="187"/>
  <c r="L100" i="187"/>
  <c r="N100" i="187"/>
  <c r="P100" i="187"/>
  <c r="Q100" i="187"/>
  <c r="R100" i="187" s="1"/>
  <c r="T100" i="187"/>
  <c r="J101" i="187"/>
  <c r="K101" i="187"/>
  <c r="L101" i="187"/>
  <c r="N101" i="187"/>
  <c r="P101" i="187"/>
  <c r="Q101" i="187"/>
  <c r="R101" i="187" s="1"/>
  <c r="T101" i="187"/>
  <c r="U101" i="187" s="1"/>
  <c r="J102" i="187"/>
  <c r="K102" i="187"/>
  <c r="L102" i="187"/>
  <c r="N102" i="187"/>
  <c r="P102" i="187"/>
  <c r="Q102" i="187"/>
  <c r="R102" i="187" s="1"/>
  <c r="T102" i="187"/>
  <c r="J103" i="187"/>
  <c r="K103" i="187"/>
  <c r="L103" i="187"/>
  <c r="N103" i="187"/>
  <c r="P103" i="187"/>
  <c r="Q103" i="187"/>
  <c r="R103" i="187"/>
  <c r="T103" i="187"/>
  <c r="U96" i="187" l="1"/>
  <c r="U103" i="187"/>
  <c r="U102" i="187"/>
  <c r="U85" i="187"/>
  <c r="U91" i="187"/>
  <c r="U94" i="187"/>
  <c r="U93" i="187"/>
  <c r="U84" i="187"/>
  <c r="U95" i="187"/>
  <c r="U90" i="187"/>
  <c r="U88" i="187"/>
  <c r="U97" i="187"/>
  <c r="U86" i="187"/>
  <c r="U89" i="187"/>
  <c r="U87" i="187"/>
  <c r="U99" i="187"/>
  <c r="U100" i="187"/>
  <c r="U92" i="187"/>
  <c r="U98" i="187"/>
  <c r="T83" i="187" l="1"/>
  <c r="P83" i="187"/>
  <c r="N83" i="187"/>
  <c r="L83" i="187"/>
  <c r="K83" i="187"/>
  <c r="J83" i="187"/>
  <c r="Q83" i="187" s="1"/>
  <c r="R83" i="187" s="1"/>
  <c r="T82" i="187"/>
  <c r="P82" i="187"/>
  <c r="N82" i="187"/>
  <c r="L82" i="187"/>
  <c r="K82" i="187"/>
  <c r="J82" i="187"/>
  <c r="T81" i="187"/>
  <c r="P81" i="187"/>
  <c r="N81" i="187"/>
  <c r="L81" i="187"/>
  <c r="K81" i="187"/>
  <c r="J81" i="187"/>
  <c r="T80" i="187"/>
  <c r="Q80" i="187"/>
  <c r="R80" i="187" s="1"/>
  <c r="P80" i="187"/>
  <c r="N80" i="187"/>
  <c r="L80" i="187"/>
  <c r="K80" i="187"/>
  <c r="J80" i="187"/>
  <c r="T79" i="187"/>
  <c r="P79" i="187"/>
  <c r="N79" i="187"/>
  <c r="L79" i="187"/>
  <c r="K79" i="187"/>
  <c r="J79" i="187"/>
  <c r="T78" i="187"/>
  <c r="Q78" i="187"/>
  <c r="R78" i="187" s="1"/>
  <c r="P78" i="187"/>
  <c r="N78" i="187"/>
  <c r="L78" i="187"/>
  <c r="K78" i="187"/>
  <c r="J78" i="187"/>
  <c r="T77" i="187"/>
  <c r="P77" i="187"/>
  <c r="N77" i="187"/>
  <c r="L77" i="187"/>
  <c r="K77" i="187"/>
  <c r="J77" i="187"/>
  <c r="T74" i="187"/>
  <c r="P74" i="187"/>
  <c r="N74" i="187"/>
  <c r="L74" i="187"/>
  <c r="K74" i="187"/>
  <c r="J74" i="187"/>
  <c r="M74" i="187" s="1"/>
  <c r="T73" i="187"/>
  <c r="Q73" i="187"/>
  <c r="R73" i="187" s="1"/>
  <c r="P73" i="187"/>
  <c r="N73" i="187"/>
  <c r="L73" i="187"/>
  <c r="K73" i="187"/>
  <c r="J73" i="187"/>
  <c r="M73" i="187" s="1"/>
  <c r="T72" i="187"/>
  <c r="P72" i="187"/>
  <c r="N72" i="187"/>
  <c r="L72" i="187"/>
  <c r="K72" i="187"/>
  <c r="J72" i="187"/>
  <c r="Q72" i="187" s="1"/>
  <c r="R72" i="187" s="1"/>
  <c r="T71" i="187"/>
  <c r="P71" i="187"/>
  <c r="N71" i="187"/>
  <c r="L71" i="187"/>
  <c r="K71" i="187"/>
  <c r="J71" i="187"/>
  <c r="T70" i="187"/>
  <c r="P70" i="187"/>
  <c r="N70" i="187"/>
  <c r="L70" i="187"/>
  <c r="K70" i="187"/>
  <c r="J70" i="187"/>
  <c r="T69" i="187"/>
  <c r="P69" i="187"/>
  <c r="N69" i="187"/>
  <c r="L69" i="187"/>
  <c r="K69" i="187"/>
  <c r="J69" i="187"/>
  <c r="T68" i="187"/>
  <c r="Q68" i="187"/>
  <c r="R68" i="187" s="1"/>
  <c r="P68" i="187"/>
  <c r="N68" i="187"/>
  <c r="L68" i="187"/>
  <c r="K68" i="187"/>
  <c r="J68" i="187"/>
  <c r="T67" i="187"/>
  <c r="P67" i="187"/>
  <c r="N67" i="187"/>
  <c r="L67" i="187"/>
  <c r="K67" i="187"/>
  <c r="J67" i="187"/>
  <c r="Q67" i="187" s="1"/>
  <c r="R67" i="187" s="1"/>
  <c r="T66" i="187"/>
  <c r="P66" i="187"/>
  <c r="N66" i="187"/>
  <c r="L66" i="187"/>
  <c r="K66" i="187"/>
  <c r="J66" i="187"/>
  <c r="Q66" i="187" s="1"/>
  <c r="R66" i="187" s="1"/>
  <c r="T65" i="187"/>
  <c r="P65" i="187"/>
  <c r="N65" i="187"/>
  <c r="L65" i="187"/>
  <c r="K65" i="187"/>
  <c r="J65" i="187"/>
  <c r="M65" i="187" s="1"/>
  <c r="T64" i="187"/>
  <c r="Q64" i="187"/>
  <c r="R64" i="187" s="1"/>
  <c r="P64" i="187"/>
  <c r="N64" i="187"/>
  <c r="L64" i="187"/>
  <c r="K64" i="187"/>
  <c r="J64" i="187"/>
  <c r="T63" i="187"/>
  <c r="P63" i="187"/>
  <c r="N63" i="187"/>
  <c r="L63" i="187"/>
  <c r="K63" i="187"/>
  <c r="J63" i="187"/>
  <c r="Q63" i="187" s="1"/>
  <c r="R63" i="187" s="1"/>
  <c r="T62" i="187"/>
  <c r="P62" i="187"/>
  <c r="N62" i="187"/>
  <c r="L62" i="187"/>
  <c r="K62" i="187"/>
  <c r="J62" i="187"/>
  <c r="Q62" i="187" s="1"/>
  <c r="R62" i="187" s="1"/>
  <c r="T61" i="187"/>
  <c r="Q61" i="187"/>
  <c r="R61" i="187" s="1"/>
  <c r="P61" i="187"/>
  <c r="N61" i="187"/>
  <c r="L61" i="187"/>
  <c r="K61" i="187"/>
  <c r="J61" i="187"/>
  <c r="T60" i="187"/>
  <c r="P60" i="187"/>
  <c r="N60" i="187"/>
  <c r="L60" i="187"/>
  <c r="K60" i="187"/>
  <c r="J60" i="187"/>
  <c r="T59" i="187"/>
  <c r="P59" i="187"/>
  <c r="N59" i="187"/>
  <c r="L59" i="187"/>
  <c r="K59" i="187"/>
  <c r="J59" i="187"/>
  <c r="T58" i="187"/>
  <c r="P58" i="187"/>
  <c r="N58" i="187"/>
  <c r="L58" i="187"/>
  <c r="K58" i="187"/>
  <c r="J58" i="187"/>
  <c r="T57" i="187"/>
  <c r="P57" i="187"/>
  <c r="N57" i="187"/>
  <c r="L57" i="187"/>
  <c r="K57" i="187"/>
  <c r="J57" i="187"/>
  <c r="T56" i="187"/>
  <c r="P56" i="187"/>
  <c r="N56" i="187"/>
  <c r="L56" i="187"/>
  <c r="K56" i="187"/>
  <c r="J56" i="187"/>
  <c r="T55" i="187"/>
  <c r="Q55" i="187"/>
  <c r="R55" i="187" s="1"/>
  <c r="P55" i="187"/>
  <c r="N55" i="187"/>
  <c r="L55" i="187"/>
  <c r="K55" i="187"/>
  <c r="J55" i="187"/>
  <c r="T54" i="187"/>
  <c r="P54" i="187"/>
  <c r="N54" i="187"/>
  <c r="L54" i="187"/>
  <c r="K54" i="187"/>
  <c r="J54" i="187"/>
  <c r="Q54" i="187" s="1"/>
  <c r="R54" i="187" s="1"/>
  <c r="T53" i="187"/>
  <c r="P53" i="187"/>
  <c r="N53" i="187"/>
  <c r="L53" i="187"/>
  <c r="K53" i="187"/>
  <c r="J53" i="187"/>
  <c r="T52" i="187"/>
  <c r="P52" i="187"/>
  <c r="N52" i="187"/>
  <c r="L52" i="187"/>
  <c r="K52" i="187"/>
  <c r="J52" i="187"/>
  <c r="T51" i="187"/>
  <c r="P51" i="187"/>
  <c r="N51" i="187"/>
  <c r="L51" i="187"/>
  <c r="K51" i="187"/>
  <c r="J51" i="187"/>
  <c r="Q51" i="187" s="1"/>
  <c r="R51" i="187" s="1"/>
  <c r="T50" i="187"/>
  <c r="P50" i="187"/>
  <c r="N50" i="187"/>
  <c r="L50" i="187"/>
  <c r="K50" i="187"/>
  <c r="J50" i="187"/>
  <c r="Q50" i="187" s="1"/>
  <c r="R50" i="187" s="1"/>
  <c r="T49" i="187"/>
  <c r="P49" i="187"/>
  <c r="N49" i="187"/>
  <c r="L49" i="187"/>
  <c r="K49" i="187"/>
  <c r="J49" i="187"/>
  <c r="Q49" i="187" s="1"/>
  <c r="R49" i="187" s="1"/>
  <c r="T48" i="187"/>
  <c r="P48" i="187"/>
  <c r="N48" i="187"/>
  <c r="L48" i="187"/>
  <c r="K48" i="187"/>
  <c r="J48" i="187"/>
  <c r="T47" i="187"/>
  <c r="P47" i="187"/>
  <c r="N47" i="187"/>
  <c r="L47" i="187"/>
  <c r="K47" i="187"/>
  <c r="J47" i="187"/>
  <c r="T46" i="187"/>
  <c r="P46" i="187"/>
  <c r="N46" i="187"/>
  <c r="L46" i="187"/>
  <c r="K46" i="187"/>
  <c r="J46" i="187"/>
  <c r="T45" i="187"/>
  <c r="P45" i="187"/>
  <c r="N45" i="187"/>
  <c r="L45" i="187"/>
  <c r="K45" i="187"/>
  <c r="J45" i="187"/>
  <c r="M45" i="187" s="1"/>
  <c r="T44" i="187"/>
  <c r="P44" i="187"/>
  <c r="N44" i="187"/>
  <c r="L44" i="187"/>
  <c r="K44" i="187"/>
  <c r="J44" i="187"/>
  <c r="M44" i="187" s="1"/>
  <c r="T43" i="187"/>
  <c r="P43" i="187"/>
  <c r="N43" i="187"/>
  <c r="L43" i="187"/>
  <c r="K43" i="187"/>
  <c r="J43" i="187"/>
  <c r="Q43" i="187" s="1"/>
  <c r="R43" i="187" s="1"/>
  <c r="T42" i="187"/>
  <c r="P42" i="187"/>
  <c r="N42" i="187"/>
  <c r="L42" i="187"/>
  <c r="K42" i="187"/>
  <c r="J42" i="187"/>
  <c r="Q42" i="187" s="1"/>
  <c r="R42" i="187" s="1"/>
  <c r="T41" i="187"/>
  <c r="Q41" i="187"/>
  <c r="R41" i="187" s="1"/>
  <c r="P41" i="187"/>
  <c r="N41" i="187"/>
  <c r="L41" i="187"/>
  <c r="K41" i="187"/>
  <c r="J41" i="187"/>
  <c r="M41" i="187" s="1"/>
  <c r="T40" i="187"/>
  <c r="P40" i="187"/>
  <c r="N40" i="187"/>
  <c r="L40" i="187"/>
  <c r="K40" i="187"/>
  <c r="J40" i="187"/>
  <c r="M40" i="187" s="1"/>
  <c r="T39" i="187"/>
  <c r="P39" i="187"/>
  <c r="N39" i="187"/>
  <c r="L39" i="187"/>
  <c r="K39" i="187"/>
  <c r="J39" i="187"/>
  <c r="Q39" i="187" s="1"/>
  <c r="R39" i="187" s="1"/>
  <c r="T38" i="187"/>
  <c r="P38" i="187"/>
  <c r="N38" i="187"/>
  <c r="L38" i="187"/>
  <c r="K38" i="187"/>
  <c r="J38" i="187"/>
  <c r="Q38" i="187" s="1"/>
  <c r="R38" i="187" s="1"/>
  <c r="T37" i="187"/>
  <c r="Q37" i="187"/>
  <c r="R37" i="187" s="1"/>
  <c r="P37" i="187"/>
  <c r="N37" i="187"/>
  <c r="L37" i="187"/>
  <c r="K37" i="187"/>
  <c r="J37" i="187"/>
  <c r="T36" i="187"/>
  <c r="Q36" i="187"/>
  <c r="R36" i="187" s="1"/>
  <c r="P36" i="187"/>
  <c r="N36" i="187"/>
  <c r="L36" i="187"/>
  <c r="K36" i="187"/>
  <c r="J36" i="187"/>
  <c r="T35" i="187"/>
  <c r="P35" i="187"/>
  <c r="N35" i="187"/>
  <c r="L35" i="187"/>
  <c r="K35" i="187"/>
  <c r="J35" i="187"/>
  <c r="Q35" i="187" s="1"/>
  <c r="R35" i="187" s="1"/>
  <c r="T34" i="187"/>
  <c r="P34" i="187"/>
  <c r="N34" i="187"/>
  <c r="L34" i="187"/>
  <c r="K34" i="187"/>
  <c r="J34" i="187"/>
  <c r="T33" i="187"/>
  <c r="P33" i="187"/>
  <c r="N33" i="187"/>
  <c r="L33" i="187"/>
  <c r="K33" i="187"/>
  <c r="J33" i="187"/>
  <c r="T32" i="187"/>
  <c r="P32" i="187"/>
  <c r="N32" i="187"/>
  <c r="L32" i="187"/>
  <c r="K32" i="187"/>
  <c r="J32" i="187"/>
  <c r="T31" i="187"/>
  <c r="P31" i="187"/>
  <c r="N31" i="187"/>
  <c r="L31" i="187"/>
  <c r="K31" i="187"/>
  <c r="J31" i="187"/>
  <c r="M31" i="187" s="1"/>
  <c r="T30" i="187"/>
  <c r="P30" i="187"/>
  <c r="N30" i="187"/>
  <c r="L30" i="187"/>
  <c r="K30" i="187"/>
  <c r="J30" i="187"/>
  <c r="Q30" i="187" s="1"/>
  <c r="R30" i="187" s="1"/>
  <c r="T29" i="187"/>
  <c r="P29" i="187"/>
  <c r="N29" i="187"/>
  <c r="L29" i="187"/>
  <c r="K29" i="187"/>
  <c r="J29" i="187"/>
  <c r="M29" i="187" s="1"/>
  <c r="T28" i="187"/>
  <c r="P28" i="187"/>
  <c r="N28" i="187"/>
  <c r="L28" i="187"/>
  <c r="K28" i="187"/>
  <c r="J28" i="187"/>
  <c r="T27" i="187"/>
  <c r="Q27" i="187"/>
  <c r="R27" i="187" s="1"/>
  <c r="P27" i="187"/>
  <c r="N27" i="187"/>
  <c r="L27" i="187"/>
  <c r="K27" i="187"/>
  <c r="J27" i="187"/>
  <c r="T26" i="187"/>
  <c r="P26" i="187"/>
  <c r="N26" i="187"/>
  <c r="L26" i="187"/>
  <c r="K26" i="187"/>
  <c r="J26" i="187"/>
  <c r="Q26" i="187" s="1"/>
  <c r="R26" i="187" s="1"/>
  <c r="T25" i="187"/>
  <c r="P25" i="187"/>
  <c r="N25" i="187"/>
  <c r="U25" i="187" s="1"/>
  <c r="L25" i="187"/>
  <c r="K25" i="187"/>
  <c r="J25" i="187"/>
  <c r="T24" i="187"/>
  <c r="P24" i="187"/>
  <c r="N24" i="187"/>
  <c r="L24" i="187"/>
  <c r="K24" i="187"/>
  <c r="J24" i="187"/>
  <c r="M24" i="187" s="1"/>
  <c r="T23" i="187"/>
  <c r="P23" i="187"/>
  <c r="N23" i="187"/>
  <c r="L23" i="187"/>
  <c r="K23" i="187"/>
  <c r="J23" i="187"/>
  <c r="Q23" i="187" s="1"/>
  <c r="R23" i="187" s="1"/>
  <c r="T22" i="187"/>
  <c r="P22" i="187"/>
  <c r="N22" i="187"/>
  <c r="L22" i="187"/>
  <c r="K22" i="187"/>
  <c r="J22" i="187"/>
  <c r="T21" i="187"/>
  <c r="P21" i="187"/>
  <c r="N21" i="187"/>
  <c r="U21" i="187" s="1"/>
  <c r="L21" i="187"/>
  <c r="K21" i="187"/>
  <c r="J21" i="187"/>
  <c r="T20" i="187"/>
  <c r="P20" i="187"/>
  <c r="N20" i="187"/>
  <c r="L20" i="187"/>
  <c r="K20" i="187"/>
  <c r="J20" i="187"/>
  <c r="T19" i="187"/>
  <c r="P19" i="187"/>
  <c r="N19" i="187"/>
  <c r="L19" i="187"/>
  <c r="K19" i="187"/>
  <c r="J19" i="187"/>
  <c r="T18" i="187"/>
  <c r="P18" i="187"/>
  <c r="N18" i="187"/>
  <c r="L18" i="187"/>
  <c r="K18" i="187"/>
  <c r="J18" i="187"/>
  <c r="Q18" i="187" s="1"/>
  <c r="R18" i="187" s="1"/>
  <c r="T17" i="187"/>
  <c r="P17" i="187"/>
  <c r="N17" i="187"/>
  <c r="L17" i="187"/>
  <c r="K17" i="187"/>
  <c r="J17" i="187"/>
  <c r="T16" i="187"/>
  <c r="P16" i="187"/>
  <c r="N16" i="187"/>
  <c r="L16" i="187"/>
  <c r="K16" i="187"/>
  <c r="J16" i="187"/>
  <c r="T15" i="187"/>
  <c r="P15" i="187"/>
  <c r="N15" i="187"/>
  <c r="L15" i="187"/>
  <c r="K15" i="187"/>
  <c r="J15" i="187"/>
  <c r="Q15" i="187" s="1"/>
  <c r="R15" i="187" s="1"/>
  <c r="T14" i="187"/>
  <c r="P14" i="187"/>
  <c r="N14" i="187"/>
  <c r="L14" i="187"/>
  <c r="K14" i="187"/>
  <c r="J14" i="187"/>
  <c r="Q14" i="187" s="1"/>
  <c r="R14" i="187" s="1"/>
  <c r="T13" i="187"/>
  <c r="P13" i="187"/>
  <c r="N13" i="187"/>
  <c r="U13" i="187" s="1"/>
  <c r="L13" i="187"/>
  <c r="K13" i="187"/>
  <c r="J13" i="187"/>
  <c r="T12" i="187"/>
  <c r="Q12" i="187"/>
  <c r="R12" i="187" s="1"/>
  <c r="P12" i="187"/>
  <c r="N12" i="187"/>
  <c r="L12" i="187"/>
  <c r="K12" i="187"/>
  <c r="J12" i="187"/>
  <c r="T11" i="187"/>
  <c r="Q11" i="187"/>
  <c r="R11" i="187" s="1"/>
  <c r="P11" i="187"/>
  <c r="N11" i="187"/>
  <c r="L11" i="187"/>
  <c r="K11" i="187"/>
  <c r="J11" i="187"/>
  <c r="M11" i="187" s="1"/>
  <c r="H11" i="187"/>
  <c r="H12" i="187" s="1"/>
  <c r="H13" i="187" s="1"/>
  <c r="H14" i="187" s="1"/>
  <c r="H15" i="187" s="1"/>
  <c r="H16" i="187" s="1"/>
  <c r="H17" i="187" s="1"/>
  <c r="H18" i="187" s="1"/>
  <c r="H19" i="187" s="1"/>
  <c r="H20" i="187" s="1"/>
  <c r="H21" i="187" s="1"/>
  <c r="H22" i="187" s="1"/>
  <c r="H23" i="187" s="1"/>
  <c r="H24" i="187" s="1"/>
  <c r="H25" i="187" s="1"/>
  <c r="H26" i="187" s="1"/>
  <c r="H27" i="187" s="1"/>
  <c r="H28" i="187" s="1"/>
  <c r="H29" i="187" s="1"/>
  <c r="H30" i="187" s="1"/>
  <c r="H31" i="187" s="1"/>
  <c r="H32" i="187" s="1"/>
  <c r="H33" i="187" s="1"/>
  <c r="H34" i="187" s="1"/>
  <c r="H35" i="187" s="1"/>
  <c r="H36" i="187" s="1"/>
  <c r="H37" i="187" s="1"/>
  <c r="H38" i="187" s="1"/>
  <c r="H39" i="187" s="1"/>
  <c r="H40" i="187" s="1"/>
  <c r="H41" i="187" s="1"/>
  <c r="H42" i="187" s="1"/>
  <c r="H43" i="187" s="1"/>
  <c r="H44" i="187" s="1"/>
  <c r="H45" i="187" s="1"/>
  <c r="H46" i="187" s="1"/>
  <c r="H47" i="187" s="1"/>
  <c r="H48" i="187" s="1"/>
  <c r="H49" i="187" s="1"/>
  <c r="H50" i="187" s="1"/>
  <c r="H51" i="187" s="1"/>
  <c r="H52" i="187" s="1"/>
  <c r="H53" i="187" s="1"/>
  <c r="H54" i="187" s="1"/>
  <c r="H55" i="187" s="1"/>
  <c r="H56" i="187" s="1"/>
  <c r="H57" i="187" s="1"/>
  <c r="H58" i="187" s="1"/>
  <c r="H59" i="187" s="1"/>
  <c r="H60" i="187" s="1"/>
  <c r="H61" i="187" s="1"/>
  <c r="H62" i="187" s="1"/>
  <c r="H63" i="187" s="1"/>
  <c r="H64" i="187" s="1"/>
  <c r="H65" i="187" s="1"/>
  <c r="H66" i="187" s="1"/>
  <c r="H67" i="187" s="1"/>
  <c r="H68" i="187" s="1"/>
  <c r="H69" i="187" s="1"/>
  <c r="H70" i="187" s="1"/>
  <c r="H71" i="187" s="1"/>
  <c r="H72" i="187" s="1"/>
  <c r="H73" i="187" s="1"/>
  <c r="H74" i="187" s="1"/>
  <c r="H75" i="187" s="1"/>
  <c r="H76" i="187" s="1"/>
  <c r="H77" i="187" s="1"/>
  <c r="H78" i="187" s="1"/>
  <c r="M87" i="186"/>
  <c r="M86" i="186"/>
  <c r="J81" i="186"/>
  <c r="M81" i="186" s="1"/>
  <c r="K81" i="186"/>
  <c r="L81" i="186"/>
  <c r="N81" i="186"/>
  <c r="P81" i="186"/>
  <c r="Q81" i="186"/>
  <c r="R81" i="186" s="1"/>
  <c r="T81" i="186"/>
  <c r="U81" i="186" s="1"/>
  <c r="J82" i="186"/>
  <c r="M82" i="186" s="1"/>
  <c r="K82" i="186"/>
  <c r="L82" i="186"/>
  <c r="N82" i="186"/>
  <c r="P82" i="186"/>
  <c r="Q82" i="186"/>
  <c r="R82" i="186"/>
  <c r="T82" i="186"/>
  <c r="T83" i="186"/>
  <c r="U83" i="186" s="1"/>
  <c r="H12" i="186"/>
  <c r="H13" i="186" s="1"/>
  <c r="H14" i="186" s="1"/>
  <c r="H15" i="186" s="1"/>
  <c r="H16" i="186" s="1"/>
  <c r="H17" i="186" s="1"/>
  <c r="H18" i="186" s="1"/>
  <c r="H19" i="186" s="1"/>
  <c r="H20" i="186" s="1"/>
  <c r="H21" i="186" s="1"/>
  <c r="H22" i="186" s="1"/>
  <c r="H23" i="186" s="1"/>
  <c r="H24" i="186" s="1"/>
  <c r="H25" i="186" s="1"/>
  <c r="H26" i="186" s="1"/>
  <c r="H27" i="186" s="1"/>
  <c r="H28" i="186" s="1"/>
  <c r="H29" i="186" s="1"/>
  <c r="H30" i="186" s="1"/>
  <c r="H31" i="186" s="1"/>
  <c r="H32" i="186" s="1"/>
  <c r="H33" i="186" s="1"/>
  <c r="H34" i="186" s="1"/>
  <c r="H35" i="186" s="1"/>
  <c r="H36" i="186" s="1"/>
  <c r="H37" i="186" s="1"/>
  <c r="H38" i="186" s="1"/>
  <c r="H39" i="186" s="1"/>
  <c r="H40" i="186" s="1"/>
  <c r="H41" i="186" s="1"/>
  <c r="H42" i="186" s="1"/>
  <c r="H43" i="186" s="1"/>
  <c r="H44" i="186" s="1"/>
  <c r="H45" i="186" s="1"/>
  <c r="H46" i="186" s="1"/>
  <c r="H47" i="186" s="1"/>
  <c r="H48" i="186" s="1"/>
  <c r="H49" i="186" s="1"/>
  <c r="H50" i="186" s="1"/>
  <c r="H51" i="186" s="1"/>
  <c r="H52" i="186" s="1"/>
  <c r="H53" i="186" s="1"/>
  <c r="H54" i="186" s="1"/>
  <c r="H55" i="186" s="1"/>
  <c r="H56" i="186" s="1"/>
  <c r="H57" i="186" s="1"/>
  <c r="H58" i="186" s="1"/>
  <c r="H59" i="186" s="1"/>
  <c r="H60" i="186" s="1"/>
  <c r="H61" i="186" s="1"/>
  <c r="H62" i="186" s="1"/>
  <c r="H63" i="186" s="1"/>
  <c r="H64" i="186" s="1"/>
  <c r="H65" i="186" s="1"/>
  <c r="H66" i="186" s="1"/>
  <c r="H67" i="186" s="1"/>
  <c r="H68" i="186" s="1"/>
  <c r="G69" i="186"/>
  <c r="M85" i="186" s="1"/>
  <c r="J78" i="186"/>
  <c r="K78" i="186"/>
  <c r="L78" i="186"/>
  <c r="N78" i="186"/>
  <c r="P78" i="186"/>
  <c r="Q78" i="186"/>
  <c r="R78" i="186" s="1"/>
  <c r="T78" i="186"/>
  <c r="J79" i="186"/>
  <c r="K79" i="186"/>
  <c r="L79" i="186"/>
  <c r="N79" i="186"/>
  <c r="P79" i="186"/>
  <c r="Q79" i="186"/>
  <c r="R79" i="186" s="1"/>
  <c r="T79" i="186"/>
  <c r="J80" i="186"/>
  <c r="K80" i="186"/>
  <c r="L80" i="186"/>
  <c r="N80" i="186"/>
  <c r="P80" i="186"/>
  <c r="Q80" i="186"/>
  <c r="R80" i="186" s="1"/>
  <c r="T80" i="186"/>
  <c r="J73" i="186"/>
  <c r="K73" i="186"/>
  <c r="L73" i="186"/>
  <c r="N73" i="186"/>
  <c r="P73" i="186"/>
  <c r="Q73" i="186"/>
  <c r="R73" i="186" s="1"/>
  <c r="T73" i="186"/>
  <c r="J74" i="186"/>
  <c r="K74" i="186"/>
  <c r="L74" i="186"/>
  <c r="N74" i="186"/>
  <c r="P74" i="186"/>
  <c r="Q74" i="186"/>
  <c r="R74" i="186" s="1"/>
  <c r="T74" i="186"/>
  <c r="J75" i="186"/>
  <c r="K75" i="186"/>
  <c r="L75" i="186"/>
  <c r="N75" i="186"/>
  <c r="P75" i="186"/>
  <c r="Q75" i="186"/>
  <c r="R75" i="186" s="1"/>
  <c r="T75" i="186"/>
  <c r="J76" i="186"/>
  <c r="K76" i="186"/>
  <c r="L76" i="186"/>
  <c r="N76" i="186"/>
  <c r="P76" i="186"/>
  <c r="Q76" i="186"/>
  <c r="R76" i="186" s="1"/>
  <c r="T76" i="186"/>
  <c r="E90" i="186"/>
  <c r="T77" i="186"/>
  <c r="Q77" i="186"/>
  <c r="R77" i="186" s="1"/>
  <c r="P77" i="186"/>
  <c r="N77" i="186"/>
  <c r="L77" i="186"/>
  <c r="K77" i="186"/>
  <c r="J77" i="186"/>
  <c r="T72" i="186"/>
  <c r="Q72" i="186"/>
  <c r="R72" i="186" s="1"/>
  <c r="P72" i="186"/>
  <c r="N72" i="186"/>
  <c r="L72" i="186"/>
  <c r="K72" i="186"/>
  <c r="J72" i="186"/>
  <c r="T71" i="186"/>
  <c r="Q71" i="186"/>
  <c r="R71" i="186" s="1"/>
  <c r="P71" i="186"/>
  <c r="N71" i="186"/>
  <c r="L71" i="186"/>
  <c r="K71" i="186"/>
  <c r="J71" i="186"/>
  <c r="T70" i="186"/>
  <c r="Q70" i="186"/>
  <c r="R70" i="186" s="1"/>
  <c r="P70" i="186"/>
  <c r="N70" i="186"/>
  <c r="L70" i="186"/>
  <c r="K70" i="186"/>
  <c r="J70" i="186"/>
  <c r="T69" i="186"/>
  <c r="Q69" i="186"/>
  <c r="R69" i="186" s="1"/>
  <c r="P69" i="186"/>
  <c r="N69" i="186"/>
  <c r="L69" i="186"/>
  <c r="K69" i="186"/>
  <c r="J69" i="186"/>
  <c r="T68" i="186"/>
  <c r="Q68" i="186"/>
  <c r="R68" i="186" s="1"/>
  <c r="P68" i="186"/>
  <c r="N68" i="186"/>
  <c r="L68" i="186"/>
  <c r="K68" i="186"/>
  <c r="J68" i="186"/>
  <c r="T67" i="186"/>
  <c r="Q67" i="186"/>
  <c r="R67" i="186" s="1"/>
  <c r="P67" i="186"/>
  <c r="N67" i="186"/>
  <c r="L67" i="186"/>
  <c r="K67" i="186"/>
  <c r="J67" i="186"/>
  <c r="T66" i="186"/>
  <c r="Q66" i="186"/>
  <c r="R66" i="186" s="1"/>
  <c r="P66" i="186"/>
  <c r="N66" i="186"/>
  <c r="L66" i="186"/>
  <c r="K66" i="186"/>
  <c r="J66" i="186"/>
  <c r="T65" i="186"/>
  <c r="Q65" i="186"/>
  <c r="R65" i="186" s="1"/>
  <c r="P65" i="186"/>
  <c r="N65" i="186"/>
  <c r="L65" i="186"/>
  <c r="K65" i="186"/>
  <c r="J65" i="186"/>
  <c r="T64" i="186"/>
  <c r="Q64" i="186"/>
  <c r="R64" i="186" s="1"/>
  <c r="P64" i="186"/>
  <c r="N64" i="186"/>
  <c r="L64" i="186"/>
  <c r="K64" i="186"/>
  <c r="J64" i="186"/>
  <c r="T63" i="186"/>
  <c r="Q63" i="186"/>
  <c r="R63" i="186" s="1"/>
  <c r="P63" i="186"/>
  <c r="N63" i="186"/>
  <c r="L63" i="186"/>
  <c r="K63" i="186"/>
  <c r="J63" i="186"/>
  <c r="T62" i="186"/>
  <c r="Q62" i="186"/>
  <c r="R62" i="186" s="1"/>
  <c r="P62" i="186"/>
  <c r="N62" i="186"/>
  <c r="L62" i="186"/>
  <c r="K62" i="186"/>
  <c r="J62" i="186"/>
  <c r="T61" i="186"/>
  <c r="Q61" i="186"/>
  <c r="R61" i="186" s="1"/>
  <c r="P61" i="186"/>
  <c r="N61" i="186"/>
  <c r="L61" i="186"/>
  <c r="K61" i="186"/>
  <c r="J61" i="186"/>
  <c r="T60" i="186"/>
  <c r="Q60" i="186"/>
  <c r="R60" i="186" s="1"/>
  <c r="P60" i="186"/>
  <c r="N60" i="186"/>
  <c r="L60" i="186"/>
  <c r="K60" i="186"/>
  <c r="J60" i="186"/>
  <c r="T59" i="186"/>
  <c r="Q59" i="186"/>
  <c r="R59" i="186" s="1"/>
  <c r="P59" i="186"/>
  <c r="N59" i="186"/>
  <c r="L59" i="186"/>
  <c r="K59" i="186"/>
  <c r="J59" i="186"/>
  <c r="T58" i="186"/>
  <c r="Q58" i="186"/>
  <c r="R58" i="186" s="1"/>
  <c r="P58" i="186"/>
  <c r="N58" i="186"/>
  <c r="L58" i="186"/>
  <c r="K58" i="186"/>
  <c r="J58" i="186"/>
  <c r="T57" i="186"/>
  <c r="Q57" i="186"/>
  <c r="R57" i="186" s="1"/>
  <c r="P57" i="186"/>
  <c r="N57" i="186"/>
  <c r="L57" i="186"/>
  <c r="K57" i="186"/>
  <c r="J57" i="186"/>
  <c r="T56" i="186"/>
  <c r="Q56" i="186"/>
  <c r="R56" i="186" s="1"/>
  <c r="P56" i="186"/>
  <c r="N56" i="186"/>
  <c r="L56" i="186"/>
  <c r="K56" i="186"/>
  <c r="J56" i="186"/>
  <c r="T55" i="186"/>
  <c r="Q55" i="186"/>
  <c r="R55" i="186" s="1"/>
  <c r="P55" i="186"/>
  <c r="N55" i="186"/>
  <c r="L55" i="186"/>
  <c r="K55" i="186"/>
  <c r="J55" i="186"/>
  <c r="T54" i="186"/>
  <c r="Q54" i="186"/>
  <c r="R54" i="186" s="1"/>
  <c r="P54" i="186"/>
  <c r="N54" i="186"/>
  <c r="L54" i="186"/>
  <c r="K54" i="186"/>
  <c r="J54" i="186"/>
  <c r="T53" i="186"/>
  <c r="Q53" i="186"/>
  <c r="R53" i="186" s="1"/>
  <c r="P53" i="186"/>
  <c r="N53" i="186"/>
  <c r="L53" i="186"/>
  <c r="K53" i="186"/>
  <c r="J53" i="186"/>
  <c r="T52" i="186"/>
  <c r="Q52" i="186"/>
  <c r="R52" i="186" s="1"/>
  <c r="P52" i="186"/>
  <c r="N52" i="186"/>
  <c r="L52" i="186"/>
  <c r="K52" i="186"/>
  <c r="J52" i="186"/>
  <c r="T51" i="186"/>
  <c r="Q51" i="186"/>
  <c r="R51" i="186" s="1"/>
  <c r="P51" i="186"/>
  <c r="N51" i="186"/>
  <c r="L51" i="186"/>
  <c r="K51" i="186"/>
  <c r="J51" i="186"/>
  <c r="T50" i="186"/>
  <c r="Q50" i="186"/>
  <c r="R50" i="186" s="1"/>
  <c r="P50" i="186"/>
  <c r="N50" i="186"/>
  <c r="L50" i="186"/>
  <c r="K50" i="186"/>
  <c r="J50" i="186"/>
  <c r="T49" i="186"/>
  <c r="Q49" i="186"/>
  <c r="R49" i="186" s="1"/>
  <c r="P49" i="186"/>
  <c r="N49" i="186"/>
  <c r="L49" i="186"/>
  <c r="K49" i="186"/>
  <c r="J49" i="186"/>
  <c r="T48" i="186"/>
  <c r="Q48" i="186"/>
  <c r="R48" i="186" s="1"/>
  <c r="P48" i="186"/>
  <c r="N48" i="186"/>
  <c r="L48" i="186"/>
  <c r="K48" i="186"/>
  <c r="J48" i="186"/>
  <c r="T47" i="186"/>
  <c r="Q47" i="186"/>
  <c r="R47" i="186" s="1"/>
  <c r="P47" i="186"/>
  <c r="N47" i="186"/>
  <c r="L47" i="186"/>
  <c r="K47" i="186"/>
  <c r="J47" i="186"/>
  <c r="T46" i="186"/>
  <c r="Q46" i="186"/>
  <c r="R46" i="186" s="1"/>
  <c r="P46" i="186"/>
  <c r="N46" i="186"/>
  <c r="L46" i="186"/>
  <c r="K46" i="186"/>
  <c r="J46" i="186"/>
  <c r="T45" i="186"/>
  <c r="Q45" i="186"/>
  <c r="R45" i="186" s="1"/>
  <c r="P45" i="186"/>
  <c r="N45" i="186"/>
  <c r="L45" i="186"/>
  <c r="K45" i="186"/>
  <c r="J45" i="186"/>
  <c r="T44" i="186"/>
  <c r="Q44" i="186"/>
  <c r="R44" i="186" s="1"/>
  <c r="P44" i="186"/>
  <c r="N44" i="186"/>
  <c r="L44" i="186"/>
  <c r="K44" i="186"/>
  <c r="J44" i="186"/>
  <c r="T43" i="186"/>
  <c r="Q43" i="186"/>
  <c r="R43" i="186" s="1"/>
  <c r="P43" i="186"/>
  <c r="N43" i="186"/>
  <c r="L43" i="186"/>
  <c r="K43" i="186"/>
  <c r="J43" i="186"/>
  <c r="T42" i="186"/>
  <c r="Q42" i="186"/>
  <c r="R42" i="186" s="1"/>
  <c r="P42" i="186"/>
  <c r="N42" i="186"/>
  <c r="L42" i="186"/>
  <c r="K42" i="186"/>
  <c r="J42" i="186"/>
  <c r="T41" i="186"/>
  <c r="Q41" i="186"/>
  <c r="R41" i="186" s="1"/>
  <c r="P41" i="186"/>
  <c r="N41" i="186"/>
  <c r="L41" i="186"/>
  <c r="K41" i="186"/>
  <c r="J41" i="186"/>
  <c r="T40" i="186"/>
  <c r="Q40" i="186"/>
  <c r="R40" i="186" s="1"/>
  <c r="P40" i="186"/>
  <c r="N40" i="186"/>
  <c r="L40" i="186"/>
  <c r="K40" i="186"/>
  <c r="J40" i="186"/>
  <c r="T39" i="186"/>
  <c r="Q39" i="186"/>
  <c r="R39" i="186" s="1"/>
  <c r="P39" i="186"/>
  <c r="N39" i="186"/>
  <c r="L39" i="186"/>
  <c r="K39" i="186"/>
  <c r="J39" i="186"/>
  <c r="T38" i="186"/>
  <c r="Q38" i="186"/>
  <c r="R38" i="186" s="1"/>
  <c r="P38" i="186"/>
  <c r="N38" i="186"/>
  <c r="L38" i="186"/>
  <c r="K38" i="186"/>
  <c r="J38" i="186"/>
  <c r="T37" i="186"/>
  <c r="Q37" i="186"/>
  <c r="R37" i="186" s="1"/>
  <c r="P37" i="186"/>
  <c r="N37" i="186"/>
  <c r="L37" i="186"/>
  <c r="K37" i="186"/>
  <c r="J37" i="186"/>
  <c r="T36" i="186"/>
  <c r="Q36" i="186"/>
  <c r="R36" i="186" s="1"/>
  <c r="P36" i="186"/>
  <c r="N36" i="186"/>
  <c r="L36" i="186"/>
  <c r="K36" i="186"/>
  <c r="J36" i="186"/>
  <c r="T35" i="186"/>
  <c r="Q35" i="186"/>
  <c r="R35" i="186" s="1"/>
  <c r="P35" i="186"/>
  <c r="N35" i="186"/>
  <c r="L35" i="186"/>
  <c r="K35" i="186"/>
  <c r="J35" i="186"/>
  <c r="T34" i="186"/>
  <c r="Q34" i="186"/>
  <c r="R34" i="186" s="1"/>
  <c r="P34" i="186"/>
  <c r="N34" i="186"/>
  <c r="L34" i="186"/>
  <c r="K34" i="186"/>
  <c r="J34" i="186"/>
  <c r="T33" i="186"/>
  <c r="Q33" i="186"/>
  <c r="R33" i="186" s="1"/>
  <c r="P33" i="186"/>
  <c r="N33" i="186"/>
  <c r="L33" i="186"/>
  <c r="K33" i="186"/>
  <c r="J33" i="186"/>
  <c r="T32" i="186"/>
  <c r="Q32" i="186"/>
  <c r="R32" i="186" s="1"/>
  <c r="P32" i="186"/>
  <c r="N32" i="186"/>
  <c r="L32" i="186"/>
  <c r="K32" i="186"/>
  <c r="J32" i="186"/>
  <c r="T31" i="186"/>
  <c r="Q31" i="186"/>
  <c r="R31" i="186" s="1"/>
  <c r="P31" i="186"/>
  <c r="N31" i="186"/>
  <c r="L31" i="186"/>
  <c r="K31" i="186"/>
  <c r="J31" i="186"/>
  <c r="T30" i="186"/>
  <c r="Q30" i="186"/>
  <c r="R30" i="186" s="1"/>
  <c r="P30" i="186"/>
  <c r="N30" i="186"/>
  <c r="L30" i="186"/>
  <c r="K30" i="186"/>
  <c r="J30" i="186"/>
  <c r="T29" i="186"/>
  <c r="Q29" i="186"/>
  <c r="R29" i="186" s="1"/>
  <c r="P29" i="186"/>
  <c r="N29" i="186"/>
  <c r="L29" i="186"/>
  <c r="K29" i="186"/>
  <c r="J29" i="186"/>
  <c r="T28" i="186"/>
  <c r="Q28" i="186"/>
  <c r="R28" i="186" s="1"/>
  <c r="P28" i="186"/>
  <c r="N28" i="186"/>
  <c r="L28" i="186"/>
  <c r="K28" i="186"/>
  <c r="J28" i="186"/>
  <c r="T27" i="186"/>
  <c r="Q27" i="186"/>
  <c r="R27" i="186" s="1"/>
  <c r="P27" i="186"/>
  <c r="N27" i="186"/>
  <c r="L27" i="186"/>
  <c r="K27" i="186"/>
  <c r="J27" i="186"/>
  <c r="T26" i="186"/>
  <c r="Q26" i="186"/>
  <c r="R26" i="186" s="1"/>
  <c r="P26" i="186"/>
  <c r="N26" i="186"/>
  <c r="L26" i="186"/>
  <c r="K26" i="186"/>
  <c r="J26" i="186"/>
  <c r="T25" i="186"/>
  <c r="Q25" i="186"/>
  <c r="R25" i="186" s="1"/>
  <c r="P25" i="186"/>
  <c r="N25" i="186"/>
  <c r="L25" i="186"/>
  <c r="K25" i="186"/>
  <c r="J25" i="186"/>
  <c r="T24" i="186"/>
  <c r="Q24" i="186"/>
  <c r="R24" i="186" s="1"/>
  <c r="P24" i="186"/>
  <c r="N24" i="186"/>
  <c r="L24" i="186"/>
  <c r="K24" i="186"/>
  <c r="J24" i="186"/>
  <c r="T23" i="186"/>
  <c r="Q23" i="186"/>
  <c r="R23" i="186" s="1"/>
  <c r="P23" i="186"/>
  <c r="N23" i="186"/>
  <c r="L23" i="186"/>
  <c r="K23" i="186"/>
  <c r="J23" i="186"/>
  <c r="T22" i="186"/>
  <c r="Q22" i="186"/>
  <c r="R22" i="186" s="1"/>
  <c r="P22" i="186"/>
  <c r="N22" i="186"/>
  <c r="L22" i="186"/>
  <c r="K22" i="186"/>
  <c r="J22" i="186"/>
  <c r="T21" i="186"/>
  <c r="Q21" i="186"/>
  <c r="R21" i="186" s="1"/>
  <c r="P21" i="186"/>
  <c r="N21" i="186"/>
  <c r="L21" i="186"/>
  <c r="K21" i="186"/>
  <c r="J21" i="186"/>
  <c r="T20" i="186"/>
  <c r="Q20" i="186"/>
  <c r="R20" i="186" s="1"/>
  <c r="P20" i="186"/>
  <c r="N20" i="186"/>
  <c r="L20" i="186"/>
  <c r="K20" i="186"/>
  <c r="J20" i="186"/>
  <c r="T19" i="186"/>
  <c r="Q19" i="186"/>
  <c r="R19" i="186" s="1"/>
  <c r="P19" i="186"/>
  <c r="N19" i="186"/>
  <c r="L19" i="186"/>
  <c r="K19" i="186"/>
  <c r="J19" i="186"/>
  <c r="T18" i="186"/>
  <c r="Q18" i="186"/>
  <c r="R18" i="186" s="1"/>
  <c r="P18" i="186"/>
  <c r="N18" i="186"/>
  <c r="L18" i="186"/>
  <c r="K18" i="186"/>
  <c r="J18" i="186"/>
  <c r="T17" i="186"/>
  <c r="Q17" i="186"/>
  <c r="R17" i="186" s="1"/>
  <c r="P17" i="186"/>
  <c r="N17" i="186"/>
  <c r="L17" i="186"/>
  <c r="K17" i="186"/>
  <c r="J17" i="186"/>
  <c r="T16" i="186"/>
  <c r="Q16" i="186"/>
  <c r="R16" i="186" s="1"/>
  <c r="P16" i="186"/>
  <c r="N16" i="186"/>
  <c r="L16" i="186"/>
  <c r="K16" i="186"/>
  <c r="J16" i="186"/>
  <c r="T15" i="186"/>
  <c r="Q15" i="186"/>
  <c r="R15" i="186" s="1"/>
  <c r="P15" i="186"/>
  <c r="N15" i="186"/>
  <c r="L15" i="186"/>
  <c r="K15" i="186"/>
  <c r="J15" i="186"/>
  <c r="T14" i="186"/>
  <c r="Q14" i="186"/>
  <c r="R14" i="186" s="1"/>
  <c r="P14" i="186"/>
  <c r="N14" i="186"/>
  <c r="L14" i="186"/>
  <c r="K14" i="186"/>
  <c r="J14" i="186"/>
  <c r="T13" i="186"/>
  <c r="Q13" i="186"/>
  <c r="R13" i="186" s="1"/>
  <c r="P13" i="186"/>
  <c r="N13" i="186"/>
  <c r="L13" i="186"/>
  <c r="K13" i="186"/>
  <c r="J13" i="186"/>
  <c r="T12" i="186"/>
  <c r="Q12" i="186"/>
  <c r="R12" i="186" s="1"/>
  <c r="P12" i="186"/>
  <c r="N12" i="186"/>
  <c r="L12" i="186"/>
  <c r="K12" i="186"/>
  <c r="J12" i="186"/>
  <c r="T11" i="186"/>
  <c r="Q11" i="186"/>
  <c r="R11" i="186" s="1"/>
  <c r="P11" i="186"/>
  <c r="N11" i="186"/>
  <c r="L11" i="186"/>
  <c r="K11" i="186"/>
  <c r="J11" i="186"/>
  <c r="M11" i="186" s="1"/>
  <c r="H11" i="186"/>
  <c r="U19" i="187" l="1"/>
  <c r="H69" i="186"/>
  <c r="H70" i="186" s="1"/>
  <c r="H71" i="186" s="1"/>
  <c r="H72" i="186" s="1"/>
  <c r="H73" i="186" s="1"/>
  <c r="H74" i="186" s="1"/>
  <c r="H75" i="186" s="1"/>
  <c r="H76" i="186" s="1"/>
  <c r="H77" i="186" s="1"/>
  <c r="H78" i="186" s="1"/>
  <c r="H79" i="186" s="1"/>
  <c r="H80" i="186" s="1"/>
  <c r="H81" i="186" s="1"/>
  <c r="H82" i="186" s="1"/>
  <c r="F86" i="186" s="1"/>
  <c r="M89" i="186"/>
  <c r="M88" i="186"/>
  <c r="M93" i="186" s="1"/>
  <c r="U78" i="186"/>
  <c r="U82" i="186"/>
  <c r="M79" i="186"/>
  <c r="M80" i="186"/>
  <c r="U80" i="186"/>
  <c r="H79" i="187"/>
  <c r="H80" i="187" s="1"/>
  <c r="H81" i="187" s="1"/>
  <c r="H82" i="187" s="1"/>
  <c r="H83" i="187" s="1"/>
  <c r="H84" i="187" s="1"/>
  <c r="H85" i="187" s="1"/>
  <c r="H86" i="187" s="1"/>
  <c r="H87" i="187" s="1"/>
  <c r="H88" i="187" s="1"/>
  <c r="H89" i="187" s="1"/>
  <c r="H90" i="187" s="1"/>
  <c r="H91" i="187" s="1"/>
  <c r="H92" i="187" s="1"/>
  <c r="H93" i="187" s="1"/>
  <c r="H94" i="187" s="1"/>
  <c r="H95" i="187" s="1"/>
  <c r="H96" i="187" s="1"/>
  <c r="H97" i="187" s="1"/>
  <c r="H98" i="187" s="1"/>
  <c r="H99" i="187" s="1"/>
  <c r="H100" i="187" s="1"/>
  <c r="H101" i="187" s="1"/>
  <c r="H102" i="187" s="1"/>
  <c r="H103" i="187" s="1"/>
  <c r="F11" i="188" s="1"/>
  <c r="U14" i="187"/>
  <c r="U16" i="187"/>
  <c r="U22" i="187"/>
  <c r="U26" i="187"/>
  <c r="M79" i="187"/>
  <c r="M81" i="187"/>
  <c r="M78" i="187"/>
  <c r="M47" i="187"/>
  <c r="M53" i="187"/>
  <c r="M12" i="187"/>
  <c r="M57" i="187"/>
  <c r="M59" i="187"/>
  <c r="M16" i="187"/>
  <c r="M20" i="187"/>
  <c r="M22" i="187"/>
  <c r="U74" i="187"/>
  <c r="M28" i="187"/>
  <c r="M32" i="187"/>
  <c r="M34" i="187"/>
  <c r="M36" i="187"/>
  <c r="U55" i="187"/>
  <c r="U43" i="187"/>
  <c r="U45" i="187"/>
  <c r="U49" i="187"/>
  <c r="U79" i="187"/>
  <c r="U28" i="187"/>
  <c r="U34" i="187"/>
  <c r="M37" i="187"/>
  <c r="M70" i="187"/>
  <c r="U67" i="187"/>
  <c r="U57" i="187"/>
  <c r="U61" i="187"/>
  <c r="M69" i="187"/>
  <c r="M71" i="187"/>
  <c r="M77" i="187"/>
  <c r="M46" i="187"/>
  <c r="M48" i="187"/>
  <c r="M52" i="187"/>
  <c r="M80" i="187"/>
  <c r="M56" i="187"/>
  <c r="M58" i="187"/>
  <c r="M60" i="187"/>
  <c r="M82" i="187"/>
  <c r="M94" i="187"/>
  <c r="M99" i="187"/>
  <c r="M98" i="187"/>
  <c r="M93" i="187"/>
  <c r="M84" i="187"/>
  <c r="M102" i="187"/>
  <c r="M95" i="187"/>
  <c r="M100" i="187"/>
  <c r="M96" i="187"/>
  <c r="M85" i="187"/>
  <c r="M97" i="187"/>
  <c r="M103" i="187"/>
  <c r="M92" i="187"/>
  <c r="M101" i="187"/>
  <c r="M13" i="187"/>
  <c r="M17" i="187"/>
  <c r="M19" i="187"/>
  <c r="M21" i="187"/>
  <c r="M25" i="187"/>
  <c r="M27" i="187"/>
  <c r="M64" i="187"/>
  <c r="M33" i="187"/>
  <c r="M68" i="187"/>
  <c r="U71" i="187"/>
  <c r="U58" i="187"/>
  <c r="U82" i="187"/>
  <c r="U62" i="187"/>
  <c r="U64" i="187"/>
  <c r="U11" i="187"/>
  <c r="U31" i="187"/>
  <c r="U33" i="187"/>
  <c r="U37" i="187"/>
  <c r="U70" i="187"/>
  <c r="U38" i="187"/>
  <c r="U40" i="187"/>
  <c r="U77" i="187"/>
  <c r="U46" i="187"/>
  <c r="U50" i="187"/>
  <c r="U52" i="187"/>
  <c r="U80" i="187"/>
  <c r="U24" i="187"/>
  <c r="M15" i="187"/>
  <c r="M23" i="187"/>
  <c r="U51" i="187"/>
  <c r="M83" i="187"/>
  <c r="U27" i="187"/>
  <c r="M66" i="187"/>
  <c r="M26" i="187"/>
  <c r="Q31" i="187"/>
  <c r="R31" i="187" s="1"/>
  <c r="Q46" i="187"/>
  <c r="R46" i="187" s="1"/>
  <c r="Q59" i="187"/>
  <c r="R59" i="187" s="1"/>
  <c r="U66" i="187"/>
  <c r="Q19" i="187"/>
  <c r="R19" i="187" s="1"/>
  <c r="Q32" i="187"/>
  <c r="R32" i="187" s="1"/>
  <c r="Q47" i="187"/>
  <c r="R47" i="187" s="1"/>
  <c r="Q60" i="187"/>
  <c r="R60" i="187" s="1"/>
  <c r="Q74" i="187"/>
  <c r="R74" i="187" s="1"/>
  <c r="U48" i="187"/>
  <c r="U42" i="187"/>
  <c r="Q20" i="187"/>
  <c r="R20" i="187" s="1"/>
  <c r="Q33" i="187"/>
  <c r="R33" i="187" s="1"/>
  <c r="Q48" i="187"/>
  <c r="R48" i="187" s="1"/>
  <c r="Q77" i="187"/>
  <c r="R77" i="187" s="1"/>
  <c r="Q21" i="187"/>
  <c r="R21" i="187" s="1"/>
  <c r="Q34" i="187"/>
  <c r="R34" i="187" s="1"/>
  <c r="Q22" i="187"/>
  <c r="R22" i="187" s="1"/>
  <c r="Q65" i="187"/>
  <c r="R65" i="187" s="1"/>
  <c r="U78" i="187"/>
  <c r="Q79" i="187"/>
  <c r="R79" i="187" s="1"/>
  <c r="U12" i="187"/>
  <c r="M14" i="187"/>
  <c r="U15" i="187"/>
  <c r="U63" i="187"/>
  <c r="U20" i="187"/>
  <c r="U39" i="187"/>
  <c r="M67" i="187"/>
  <c r="U68" i="187"/>
  <c r="U17" i="187"/>
  <c r="U36" i="187"/>
  <c r="U60" i="187"/>
  <c r="U65" i="187"/>
  <c r="Q24" i="187"/>
  <c r="R24" i="187" s="1"/>
  <c r="Q52" i="187"/>
  <c r="R52" i="187" s="1"/>
  <c r="Q13" i="187"/>
  <c r="R13" i="187" s="1"/>
  <c r="Q25" i="187"/>
  <c r="R25" i="187" s="1"/>
  <c r="Q40" i="187"/>
  <c r="R40" i="187" s="1"/>
  <c r="Q53" i="187"/>
  <c r="R53" i="187" s="1"/>
  <c r="Q81" i="187"/>
  <c r="R81" i="187" s="1"/>
  <c r="Q69" i="187"/>
  <c r="R69" i="187" s="1"/>
  <c r="Q82" i="187"/>
  <c r="R82" i="187" s="1"/>
  <c r="U30" i="187"/>
  <c r="U54" i="187"/>
  <c r="Q28" i="187"/>
  <c r="R28" i="187" s="1"/>
  <c r="Q56" i="187"/>
  <c r="R56" i="187" s="1"/>
  <c r="Q70" i="187"/>
  <c r="R70" i="187" s="1"/>
  <c r="Q16" i="187"/>
  <c r="R16" i="187" s="1"/>
  <c r="Q29" i="187"/>
  <c r="R29" i="187" s="1"/>
  <c r="Q44" i="187"/>
  <c r="R44" i="187" s="1"/>
  <c r="Q57" i="187"/>
  <c r="R57" i="187" s="1"/>
  <c r="Q71" i="187"/>
  <c r="R71" i="187" s="1"/>
  <c r="Q17" i="187"/>
  <c r="R17" i="187" s="1"/>
  <c r="Q45" i="187"/>
  <c r="R45" i="187" s="1"/>
  <c r="Q58" i="187"/>
  <c r="R58" i="187" s="1"/>
  <c r="U23" i="187"/>
  <c r="U53" i="187"/>
  <c r="U56" i="187"/>
  <c r="U81" i="187"/>
  <c r="U29" i="187"/>
  <c r="U41" i="187"/>
  <c r="U44" i="187"/>
  <c r="U59" i="187"/>
  <c r="U32" i="187"/>
  <c r="U35" i="187"/>
  <c r="U47" i="187"/>
  <c r="U73" i="187"/>
  <c r="U83" i="187"/>
  <c r="U18" i="187"/>
  <c r="U69" i="187"/>
  <c r="U72" i="187"/>
  <c r="M51" i="187"/>
  <c r="M39" i="187"/>
  <c r="M63" i="187"/>
  <c r="M38" i="187"/>
  <c r="M50" i="187"/>
  <c r="M62" i="187"/>
  <c r="M49" i="187"/>
  <c r="M61" i="187"/>
  <c r="M35" i="187"/>
  <c r="M72" i="187"/>
  <c r="M55" i="187"/>
  <c r="M18" i="187"/>
  <c r="M54" i="187"/>
  <c r="M43" i="187"/>
  <c r="M30" i="187"/>
  <c r="M42" i="187"/>
  <c r="M78" i="186"/>
  <c r="U74" i="186"/>
  <c r="M74" i="186"/>
  <c r="U75" i="186"/>
  <c r="U79" i="186"/>
  <c r="M73" i="186"/>
  <c r="M75" i="186"/>
  <c r="U76" i="186"/>
  <c r="U73" i="186"/>
  <c r="M53" i="186"/>
  <c r="M77" i="186"/>
  <c r="M76" i="186"/>
  <c r="U48" i="186"/>
  <c r="U60" i="186"/>
  <c r="U72" i="186"/>
  <c r="U43" i="186"/>
  <c r="U55" i="186"/>
  <c r="U67" i="186"/>
  <c r="U51" i="186"/>
  <c r="U41" i="186"/>
  <c r="U46" i="186"/>
  <c r="U25" i="186"/>
  <c r="M41" i="186"/>
  <c r="M51" i="186"/>
  <c r="M56" i="186"/>
  <c r="M17" i="186"/>
  <c r="M46" i="186"/>
  <c r="U15" i="186"/>
  <c r="U27" i="186"/>
  <c r="U39" i="186"/>
  <c r="M63" i="186"/>
  <c r="M68" i="186"/>
  <c r="U38" i="186"/>
  <c r="M29" i="186"/>
  <c r="M31" i="186"/>
  <c r="M58" i="186"/>
  <c r="M42" i="186"/>
  <c r="M19" i="186"/>
  <c r="M14" i="186"/>
  <c r="U20" i="186"/>
  <c r="M26" i="186"/>
  <c r="M38" i="186"/>
  <c r="M43" i="186"/>
  <c r="M65" i="186"/>
  <c r="M70" i="186"/>
  <c r="U63" i="186"/>
  <c r="U12" i="186"/>
  <c r="M21" i="186"/>
  <c r="U24" i="186"/>
  <c r="M33" i="186"/>
  <c r="U36" i="186"/>
  <c r="U19" i="186"/>
  <c r="U22" i="186"/>
  <c r="U31" i="186"/>
  <c r="M45" i="186"/>
  <c r="M50" i="186"/>
  <c r="M55" i="186"/>
  <c r="M67" i="186"/>
  <c r="M62" i="186"/>
  <c r="M18" i="186"/>
  <c r="M30" i="186"/>
  <c r="M57" i="186"/>
  <c r="M69" i="186"/>
  <c r="M20" i="186"/>
  <c r="M32" i="186"/>
  <c r="M27" i="186"/>
  <c r="M39" i="186"/>
  <c r="M44" i="186"/>
  <c r="M54" i="186"/>
  <c r="M66" i="186"/>
  <c r="M15" i="186"/>
  <c r="U11" i="186"/>
  <c r="M22" i="186"/>
  <c r="M34" i="186"/>
  <c r="U33" i="186"/>
  <c r="U23" i="186"/>
  <c r="U28" i="186"/>
  <c r="U30" i="186"/>
  <c r="U64" i="186"/>
  <c r="M64" i="186"/>
  <c r="U17" i="186"/>
  <c r="U59" i="186"/>
  <c r="U54" i="186"/>
  <c r="U14" i="186"/>
  <c r="U40" i="186"/>
  <c r="U21" i="186"/>
  <c r="U29" i="186"/>
  <c r="U42" i="186"/>
  <c r="U35" i="186"/>
  <c r="U69" i="186"/>
  <c r="U66" i="186"/>
  <c r="U13" i="186"/>
  <c r="U26" i="186"/>
  <c r="U34" i="186"/>
  <c r="U47" i="186"/>
  <c r="U68" i="186"/>
  <c r="U61" i="186"/>
  <c r="U32" i="186"/>
  <c r="U45" i="186"/>
  <c r="U53" i="186"/>
  <c r="U50" i="186"/>
  <c r="U18" i="186"/>
  <c r="U52" i="186"/>
  <c r="U56" i="186"/>
  <c r="U71" i="186"/>
  <c r="U44" i="186"/>
  <c r="U57" i="186"/>
  <c r="U65" i="186"/>
  <c r="U77" i="186"/>
  <c r="U16" i="186"/>
  <c r="U37" i="186"/>
  <c r="U58" i="186"/>
  <c r="U49" i="186"/>
  <c r="U62" i="186"/>
  <c r="U70" i="186"/>
  <c r="M37" i="186"/>
  <c r="M47" i="186"/>
  <c r="M25" i="186"/>
  <c r="M49" i="186"/>
  <c r="M24" i="186"/>
  <c r="M35" i="186"/>
  <c r="M13" i="186"/>
  <c r="M72" i="186"/>
  <c r="M59" i="186"/>
  <c r="M71" i="186"/>
  <c r="M61" i="186"/>
  <c r="M12" i="186"/>
  <c r="M36" i="186"/>
  <c r="M48" i="186"/>
  <c r="M23" i="186"/>
  <c r="M60" i="186"/>
  <c r="M16" i="186"/>
  <c r="M28" i="186"/>
  <c r="M40" i="186"/>
  <c r="M52" i="186"/>
  <c r="F106" i="187" l="1"/>
  <c r="M110" i="187" s="1"/>
  <c r="H11" i="188"/>
  <c r="H12" i="188" s="1"/>
  <c r="H13" i="188" s="1"/>
  <c r="H14" i="188" s="1"/>
  <c r="H15" i="188" s="1"/>
  <c r="H16" i="188" s="1"/>
  <c r="H17" i="188" s="1"/>
  <c r="H18" i="188" s="1"/>
  <c r="H19" i="188" s="1"/>
  <c r="H20" i="188" s="1"/>
  <c r="H21" i="188" s="1"/>
  <c r="H22" i="188" s="1"/>
  <c r="H23" i="188" s="1"/>
  <c r="H24" i="188" s="1"/>
  <c r="H25" i="188" s="1"/>
  <c r="H26" i="188" s="1"/>
  <c r="H27" i="188" s="1"/>
  <c r="H28" i="188" s="1"/>
  <c r="H29" i="188" s="1"/>
  <c r="H30" i="188" s="1"/>
  <c r="H31" i="188" s="1"/>
  <c r="H32" i="188" s="1"/>
  <c r="H33" i="188" s="1"/>
  <c r="H34" i="188" s="1"/>
  <c r="H35" i="188" s="1"/>
  <c r="H36" i="188" s="1"/>
  <c r="H37" i="188" s="1"/>
  <c r="H38" i="188" s="1"/>
  <c r="H39" i="188" s="1"/>
  <c r="H40" i="188" s="1"/>
  <c r="H41" i="188" s="1"/>
  <c r="H42" i="188" s="1"/>
  <c r="H43" i="188" s="1"/>
  <c r="H44" i="188" s="1"/>
  <c r="H45" i="188" s="1"/>
  <c r="H46" i="188" s="1"/>
  <c r="H47" i="188" s="1"/>
  <c r="H48" i="188" s="1"/>
  <c r="H49" i="188" s="1"/>
  <c r="H50" i="188" s="1"/>
  <c r="H51" i="188" s="1"/>
  <c r="H52" i="188" s="1"/>
  <c r="H53" i="188" s="1"/>
  <c r="H54" i="188" s="1"/>
  <c r="H55" i="188" s="1"/>
  <c r="H56" i="188" s="1"/>
  <c r="H57" i="188" s="1"/>
  <c r="H58" i="188" s="1"/>
  <c r="H59" i="188" s="1"/>
  <c r="H60" i="188" s="1"/>
  <c r="H61" i="188" s="1"/>
  <c r="H62" i="188" s="1"/>
  <c r="H63" i="188" s="1"/>
  <c r="H64" i="188" s="1"/>
  <c r="H65" i="188" s="1"/>
  <c r="H66" i="188" s="1"/>
  <c r="H67" i="188" s="1"/>
  <c r="H68" i="188" s="1"/>
  <c r="H69" i="188" s="1"/>
  <c r="H70" i="188" s="1"/>
  <c r="H71" i="188" s="1"/>
  <c r="H72" i="188" s="1"/>
  <c r="H73" i="188" s="1"/>
  <c r="H74" i="188" s="1"/>
  <c r="H75" i="188" s="1"/>
  <c r="H76" i="188" s="1"/>
  <c r="H77" i="188" s="1"/>
  <c r="H78" i="188" s="1"/>
  <c r="H79" i="188" s="1"/>
  <c r="H80" i="188" s="1"/>
  <c r="H81" i="188" s="1"/>
  <c r="H82" i="188" s="1"/>
  <c r="Q11" i="188"/>
  <c r="R11" i="188" s="1"/>
  <c r="T77" i="185"/>
  <c r="Q77" i="185"/>
  <c r="R77" i="185" s="1"/>
  <c r="P77" i="185"/>
  <c r="N77" i="185"/>
  <c r="L77" i="185"/>
  <c r="K77" i="185"/>
  <c r="J77" i="185"/>
  <c r="T76" i="185"/>
  <c r="Q76" i="185"/>
  <c r="R76" i="185" s="1"/>
  <c r="P76" i="185"/>
  <c r="N76" i="185"/>
  <c r="L76" i="185"/>
  <c r="K76" i="185"/>
  <c r="J76" i="185"/>
  <c r="U77" i="185" l="1"/>
  <c r="H11" i="193"/>
  <c r="H12" i="193" s="1"/>
  <c r="H13" i="193" s="1"/>
  <c r="H14" i="193" s="1"/>
  <c r="H15" i="193" s="1"/>
  <c r="H16" i="193" s="1"/>
  <c r="H17" i="193" s="1"/>
  <c r="H18" i="193" s="1"/>
  <c r="H19" i="193" s="1"/>
  <c r="H20" i="193" s="1"/>
  <c r="H21" i="193" s="1"/>
  <c r="H22" i="193" s="1"/>
  <c r="H23" i="193" s="1"/>
  <c r="H24" i="193" s="1"/>
  <c r="H25" i="193" s="1"/>
  <c r="H26" i="193" s="1"/>
  <c r="H27" i="193" s="1"/>
  <c r="H28" i="193" s="1"/>
  <c r="H29" i="193" s="1"/>
  <c r="H30" i="193" s="1"/>
  <c r="H31" i="193" s="1"/>
  <c r="H32" i="193" s="1"/>
  <c r="H33" i="193" s="1"/>
  <c r="H34" i="193" s="1"/>
  <c r="H35" i="193" s="1"/>
  <c r="H36" i="193" s="1"/>
  <c r="H37" i="193" s="1"/>
  <c r="H38" i="193" s="1"/>
  <c r="H39" i="193" s="1"/>
  <c r="H40" i="193" s="1"/>
  <c r="H41" i="193" s="1"/>
  <c r="H42" i="193" s="1"/>
  <c r="H43" i="193" s="1"/>
  <c r="H44" i="193" s="1"/>
  <c r="H45" i="193" s="1"/>
  <c r="H46" i="193" s="1"/>
  <c r="H47" i="193" s="1"/>
  <c r="H48" i="193" s="1"/>
  <c r="H49" i="193" s="1"/>
  <c r="H50" i="193" s="1"/>
  <c r="H51" i="193" s="1"/>
  <c r="H52" i="193" s="1"/>
  <c r="H53" i="193" s="1"/>
  <c r="H54" i="193" s="1"/>
  <c r="H55" i="193" s="1"/>
  <c r="H56" i="193" s="1"/>
  <c r="H57" i="193" s="1"/>
  <c r="H58" i="193" s="1"/>
  <c r="H59" i="193" s="1"/>
  <c r="H60" i="193" s="1"/>
  <c r="H61" i="193" s="1"/>
  <c r="H62" i="193" s="1"/>
  <c r="H63" i="193" s="1"/>
  <c r="H64" i="193" s="1"/>
  <c r="H65" i="193" s="1"/>
  <c r="H66" i="193" s="1"/>
  <c r="H67" i="193" s="1"/>
  <c r="H68" i="193" s="1"/>
  <c r="H69" i="193" s="1"/>
  <c r="H70" i="193" s="1"/>
  <c r="H71" i="193" s="1"/>
  <c r="H72" i="193" s="1"/>
  <c r="H73" i="193" s="1"/>
  <c r="H74" i="193" s="1"/>
  <c r="H75" i="193" s="1"/>
  <c r="H76" i="193" s="1"/>
  <c r="H77" i="193" s="1"/>
  <c r="H78" i="193" s="1"/>
  <c r="H79" i="193" s="1"/>
  <c r="H80" i="193" s="1"/>
  <c r="H81" i="193" s="1"/>
  <c r="H82" i="193" s="1"/>
  <c r="H83" i="193" s="1"/>
  <c r="H84" i="193" s="1"/>
  <c r="H85" i="193" s="1"/>
  <c r="H86" i="193" s="1"/>
  <c r="F85" i="188"/>
  <c r="M110" i="188" s="1"/>
  <c r="U76" i="185"/>
  <c r="E85" i="185"/>
  <c r="N81" i="185"/>
  <c r="M81" i="185"/>
  <c r="M80" i="185"/>
  <c r="T75" i="185"/>
  <c r="Q75" i="185"/>
  <c r="R75" i="185" s="1"/>
  <c r="P75" i="185"/>
  <c r="N75" i="185"/>
  <c r="L75" i="185"/>
  <c r="K75" i="185"/>
  <c r="J75" i="185"/>
  <c r="T74" i="185"/>
  <c r="Q74" i="185"/>
  <c r="R74" i="185" s="1"/>
  <c r="P74" i="185"/>
  <c r="N74" i="185"/>
  <c r="L74" i="185"/>
  <c r="K74" i="185"/>
  <c r="J74" i="185"/>
  <c r="T73" i="185"/>
  <c r="U73" i="185" s="1"/>
  <c r="Q73" i="185"/>
  <c r="R73" i="185" s="1"/>
  <c r="P73" i="185"/>
  <c r="N73" i="185"/>
  <c r="L73" i="185"/>
  <c r="K73" i="185"/>
  <c r="J73" i="185"/>
  <c r="T72" i="185"/>
  <c r="Q72" i="185"/>
  <c r="R72" i="185" s="1"/>
  <c r="P72" i="185"/>
  <c r="N72" i="185"/>
  <c r="L72" i="185"/>
  <c r="K72" i="185"/>
  <c r="J72" i="185"/>
  <c r="T71" i="185"/>
  <c r="Q71" i="185"/>
  <c r="R71" i="185" s="1"/>
  <c r="P71" i="185"/>
  <c r="N71" i="185"/>
  <c r="L71" i="185"/>
  <c r="K71" i="185"/>
  <c r="J71" i="185"/>
  <c r="T70" i="185"/>
  <c r="Q70" i="185"/>
  <c r="R70" i="185" s="1"/>
  <c r="P70" i="185"/>
  <c r="N70" i="185"/>
  <c r="L70" i="185"/>
  <c r="K70" i="185"/>
  <c r="J70" i="185"/>
  <c r="T69" i="185"/>
  <c r="Q69" i="185"/>
  <c r="R69" i="185" s="1"/>
  <c r="P69" i="185"/>
  <c r="N69" i="185"/>
  <c r="L69" i="185"/>
  <c r="K69" i="185"/>
  <c r="J69" i="185"/>
  <c r="T68" i="185"/>
  <c r="Q68" i="185"/>
  <c r="R68" i="185" s="1"/>
  <c r="P68" i="185"/>
  <c r="N68" i="185"/>
  <c r="L68" i="185"/>
  <c r="K68" i="185"/>
  <c r="J68" i="185"/>
  <c r="T67" i="185"/>
  <c r="Q67" i="185"/>
  <c r="R67" i="185" s="1"/>
  <c r="P67" i="185"/>
  <c r="N67" i="185"/>
  <c r="L67" i="185"/>
  <c r="K67" i="185"/>
  <c r="J67" i="185"/>
  <c r="M67" i="185" s="1"/>
  <c r="T66" i="185"/>
  <c r="U66" i="185" s="1"/>
  <c r="Q66" i="185"/>
  <c r="R66" i="185" s="1"/>
  <c r="P66" i="185"/>
  <c r="N66" i="185"/>
  <c r="L66" i="185"/>
  <c r="K66" i="185"/>
  <c r="J66" i="185"/>
  <c r="M66" i="185" s="1"/>
  <c r="T65" i="185"/>
  <c r="Q65" i="185"/>
  <c r="R65" i="185" s="1"/>
  <c r="P65" i="185"/>
  <c r="N65" i="185"/>
  <c r="L65" i="185"/>
  <c r="K65" i="185"/>
  <c r="J65" i="185"/>
  <c r="T64" i="185"/>
  <c r="U64" i="185" s="1"/>
  <c r="Q64" i="185"/>
  <c r="R64" i="185" s="1"/>
  <c r="P64" i="185"/>
  <c r="N64" i="185"/>
  <c r="L64" i="185"/>
  <c r="K64" i="185"/>
  <c r="J64" i="185"/>
  <c r="T63" i="185"/>
  <c r="Q63" i="185"/>
  <c r="R63" i="185" s="1"/>
  <c r="P63" i="185"/>
  <c r="N63" i="185"/>
  <c r="L63" i="185"/>
  <c r="K63" i="185"/>
  <c r="J63" i="185"/>
  <c r="T62" i="185"/>
  <c r="Q62" i="185"/>
  <c r="R62" i="185" s="1"/>
  <c r="P62" i="185"/>
  <c r="N62" i="185"/>
  <c r="L62" i="185"/>
  <c r="K62" i="185"/>
  <c r="J62" i="185"/>
  <c r="T61" i="185"/>
  <c r="Q61" i="185"/>
  <c r="R61" i="185" s="1"/>
  <c r="P61" i="185"/>
  <c r="N61" i="185"/>
  <c r="L61" i="185"/>
  <c r="K61" i="185"/>
  <c r="J61" i="185"/>
  <c r="T60" i="185"/>
  <c r="Q60" i="185"/>
  <c r="R60" i="185" s="1"/>
  <c r="P60" i="185"/>
  <c r="N60" i="185"/>
  <c r="L60" i="185"/>
  <c r="K60" i="185"/>
  <c r="J60" i="185"/>
  <c r="M60" i="185" s="1"/>
  <c r="T59" i="185"/>
  <c r="Q59" i="185"/>
  <c r="R59" i="185" s="1"/>
  <c r="P59" i="185"/>
  <c r="N59" i="185"/>
  <c r="L59" i="185"/>
  <c r="K59" i="185"/>
  <c r="J59" i="185"/>
  <c r="M59" i="185" s="1"/>
  <c r="T58" i="185"/>
  <c r="Q58" i="185"/>
  <c r="R58" i="185" s="1"/>
  <c r="P58" i="185"/>
  <c r="N58" i="185"/>
  <c r="L58" i="185"/>
  <c r="K58" i="185"/>
  <c r="J58" i="185"/>
  <c r="T57" i="185"/>
  <c r="U57" i="185" s="1"/>
  <c r="Q57" i="185"/>
  <c r="R57" i="185" s="1"/>
  <c r="P57" i="185"/>
  <c r="N57" i="185"/>
  <c r="L57" i="185"/>
  <c r="K57" i="185"/>
  <c r="J57" i="185"/>
  <c r="T56" i="185"/>
  <c r="Q56" i="185"/>
  <c r="R56" i="185" s="1"/>
  <c r="P56" i="185"/>
  <c r="N56" i="185"/>
  <c r="L56" i="185"/>
  <c r="K56" i="185"/>
  <c r="J56" i="185"/>
  <c r="T55" i="185"/>
  <c r="Q55" i="185"/>
  <c r="R55" i="185" s="1"/>
  <c r="P55" i="185"/>
  <c r="N55" i="185"/>
  <c r="L55" i="185"/>
  <c r="K55" i="185"/>
  <c r="J55" i="185"/>
  <c r="T54" i="185"/>
  <c r="Q54" i="185"/>
  <c r="R54" i="185" s="1"/>
  <c r="P54" i="185"/>
  <c r="N54" i="185"/>
  <c r="L54" i="185"/>
  <c r="K54" i="185"/>
  <c r="J54" i="185"/>
  <c r="T53" i="185"/>
  <c r="Q53" i="185"/>
  <c r="R53" i="185" s="1"/>
  <c r="P53" i="185"/>
  <c r="N53" i="185"/>
  <c r="L53" i="185"/>
  <c r="K53" i="185"/>
  <c r="J53" i="185"/>
  <c r="T52" i="185"/>
  <c r="Q52" i="185"/>
  <c r="R52" i="185" s="1"/>
  <c r="P52" i="185"/>
  <c r="N52" i="185"/>
  <c r="L52" i="185"/>
  <c r="K52" i="185"/>
  <c r="J52" i="185"/>
  <c r="T51" i="185"/>
  <c r="Q51" i="185"/>
  <c r="R51" i="185" s="1"/>
  <c r="P51" i="185"/>
  <c r="N51" i="185"/>
  <c r="L51" i="185"/>
  <c r="K51" i="185"/>
  <c r="J51" i="185"/>
  <c r="T50" i="185"/>
  <c r="U50" i="185" s="1"/>
  <c r="Q50" i="185"/>
  <c r="R50" i="185" s="1"/>
  <c r="P50" i="185"/>
  <c r="N50" i="185"/>
  <c r="L50" i="185"/>
  <c r="K50" i="185"/>
  <c r="J50" i="185"/>
  <c r="T49" i="185"/>
  <c r="Q49" i="185"/>
  <c r="R49" i="185" s="1"/>
  <c r="P49" i="185"/>
  <c r="N49" i="185"/>
  <c r="L49" i="185"/>
  <c r="K49" i="185"/>
  <c r="J49" i="185"/>
  <c r="T48" i="185"/>
  <c r="Q48" i="185"/>
  <c r="R48" i="185" s="1"/>
  <c r="P48" i="185"/>
  <c r="N48" i="185"/>
  <c r="L48" i="185"/>
  <c r="K48" i="185"/>
  <c r="J48" i="185"/>
  <c r="T47" i="185"/>
  <c r="Q47" i="185"/>
  <c r="R47" i="185" s="1"/>
  <c r="P47" i="185"/>
  <c r="N47" i="185"/>
  <c r="U47" i="185" s="1"/>
  <c r="L47" i="185"/>
  <c r="K47" i="185"/>
  <c r="J47" i="185"/>
  <c r="T46" i="185"/>
  <c r="Q46" i="185"/>
  <c r="R46" i="185" s="1"/>
  <c r="P46" i="185"/>
  <c r="N46" i="185"/>
  <c r="L46" i="185"/>
  <c r="K46" i="185"/>
  <c r="J46" i="185"/>
  <c r="T45" i="185"/>
  <c r="Q45" i="185"/>
  <c r="R45" i="185" s="1"/>
  <c r="P45" i="185"/>
  <c r="N45" i="185"/>
  <c r="L45" i="185"/>
  <c r="K45" i="185"/>
  <c r="J45" i="185"/>
  <c r="T44" i="185"/>
  <c r="Q44" i="185"/>
  <c r="R44" i="185" s="1"/>
  <c r="P44" i="185"/>
  <c r="N44" i="185"/>
  <c r="L44" i="185"/>
  <c r="K44" i="185"/>
  <c r="J44" i="185"/>
  <c r="T43" i="185"/>
  <c r="Q43" i="185"/>
  <c r="R43" i="185" s="1"/>
  <c r="P43" i="185"/>
  <c r="N43" i="185"/>
  <c r="L43" i="185"/>
  <c r="K43" i="185"/>
  <c r="J43" i="185"/>
  <c r="T42" i="185"/>
  <c r="U42" i="185" s="1"/>
  <c r="Q42" i="185"/>
  <c r="R42" i="185" s="1"/>
  <c r="P42" i="185"/>
  <c r="N42" i="185"/>
  <c r="L42" i="185"/>
  <c r="K42" i="185"/>
  <c r="J42" i="185"/>
  <c r="M42" i="185" s="1"/>
  <c r="T41" i="185"/>
  <c r="U41" i="185" s="1"/>
  <c r="Q41" i="185"/>
  <c r="R41" i="185" s="1"/>
  <c r="P41" i="185"/>
  <c r="N41" i="185"/>
  <c r="L41" i="185"/>
  <c r="K41" i="185"/>
  <c r="J41" i="185"/>
  <c r="M41" i="185" s="1"/>
  <c r="T40" i="185"/>
  <c r="Q40" i="185"/>
  <c r="R40" i="185" s="1"/>
  <c r="P40" i="185"/>
  <c r="N40" i="185"/>
  <c r="L40" i="185"/>
  <c r="K40" i="185"/>
  <c r="J40" i="185"/>
  <c r="T39" i="185"/>
  <c r="Q39" i="185"/>
  <c r="R39" i="185" s="1"/>
  <c r="P39" i="185"/>
  <c r="N39" i="185"/>
  <c r="L39" i="185"/>
  <c r="K39" i="185"/>
  <c r="J39" i="185"/>
  <c r="T38" i="185"/>
  <c r="Q38" i="185"/>
  <c r="R38" i="185" s="1"/>
  <c r="P38" i="185"/>
  <c r="N38" i="185"/>
  <c r="L38" i="185"/>
  <c r="K38" i="185"/>
  <c r="J38" i="185"/>
  <c r="T37" i="185"/>
  <c r="Q37" i="185"/>
  <c r="R37" i="185" s="1"/>
  <c r="P37" i="185"/>
  <c r="N37" i="185"/>
  <c r="L37" i="185"/>
  <c r="K37" i="185"/>
  <c r="J37" i="185"/>
  <c r="T36" i="185"/>
  <c r="Q36" i="185"/>
  <c r="R36" i="185" s="1"/>
  <c r="P36" i="185"/>
  <c r="N36" i="185"/>
  <c r="L36" i="185"/>
  <c r="K36" i="185"/>
  <c r="J36" i="185"/>
  <c r="T35" i="185"/>
  <c r="Q35" i="185"/>
  <c r="R35" i="185" s="1"/>
  <c r="P35" i="185"/>
  <c r="N35" i="185"/>
  <c r="L35" i="185"/>
  <c r="K35" i="185"/>
  <c r="J35" i="185"/>
  <c r="T34" i="185"/>
  <c r="Q34" i="185"/>
  <c r="R34" i="185" s="1"/>
  <c r="P34" i="185"/>
  <c r="N34" i="185"/>
  <c r="L34" i="185"/>
  <c r="K34" i="185"/>
  <c r="J34" i="185"/>
  <c r="T33" i="185"/>
  <c r="U33" i="185" s="1"/>
  <c r="Q33" i="185"/>
  <c r="R33" i="185" s="1"/>
  <c r="P33" i="185"/>
  <c r="N33" i="185"/>
  <c r="L33" i="185"/>
  <c r="K33" i="185"/>
  <c r="J33" i="185"/>
  <c r="T32" i="185"/>
  <c r="Q32" i="185"/>
  <c r="R32" i="185" s="1"/>
  <c r="P32" i="185"/>
  <c r="N32" i="185"/>
  <c r="L32" i="185"/>
  <c r="K32" i="185"/>
  <c r="J32" i="185"/>
  <c r="T31" i="185"/>
  <c r="Q31" i="185"/>
  <c r="R31" i="185" s="1"/>
  <c r="P31" i="185"/>
  <c r="N31" i="185"/>
  <c r="L31" i="185"/>
  <c r="K31" i="185"/>
  <c r="J31" i="185"/>
  <c r="T30" i="185"/>
  <c r="Q30" i="185"/>
  <c r="R30" i="185" s="1"/>
  <c r="P30" i="185"/>
  <c r="N30" i="185"/>
  <c r="L30" i="185"/>
  <c r="K30" i="185"/>
  <c r="J30" i="185"/>
  <c r="T29" i="185"/>
  <c r="Q29" i="185"/>
  <c r="R29" i="185" s="1"/>
  <c r="P29" i="185"/>
  <c r="N29" i="185"/>
  <c r="L29" i="185"/>
  <c r="K29" i="185"/>
  <c r="J29" i="185"/>
  <c r="M29" i="185" s="1"/>
  <c r="T28" i="185"/>
  <c r="Q28" i="185"/>
  <c r="R28" i="185" s="1"/>
  <c r="P28" i="185"/>
  <c r="N28" i="185"/>
  <c r="L28" i="185"/>
  <c r="K28" i="185"/>
  <c r="J28" i="185"/>
  <c r="T27" i="185"/>
  <c r="Q27" i="185"/>
  <c r="R27" i="185" s="1"/>
  <c r="P27" i="185"/>
  <c r="N27" i="185"/>
  <c r="L27" i="185"/>
  <c r="K27" i="185"/>
  <c r="J27" i="185"/>
  <c r="M27" i="185" s="1"/>
  <c r="T26" i="185"/>
  <c r="Q26" i="185"/>
  <c r="R26" i="185" s="1"/>
  <c r="P26" i="185"/>
  <c r="N26" i="185"/>
  <c r="L26" i="185"/>
  <c r="K26" i="185"/>
  <c r="J26" i="185"/>
  <c r="M26" i="185" s="1"/>
  <c r="T25" i="185"/>
  <c r="Q25" i="185"/>
  <c r="R25" i="185" s="1"/>
  <c r="P25" i="185"/>
  <c r="N25" i="185"/>
  <c r="L25" i="185"/>
  <c r="K25" i="185"/>
  <c r="J25" i="185"/>
  <c r="T24" i="185"/>
  <c r="Q24" i="185"/>
  <c r="R24" i="185" s="1"/>
  <c r="P24" i="185"/>
  <c r="N24" i="185"/>
  <c r="L24" i="185"/>
  <c r="K24" i="185"/>
  <c r="J24" i="185"/>
  <c r="T23" i="185"/>
  <c r="Q23" i="185"/>
  <c r="R23" i="185" s="1"/>
  <c r="P23" i="185"/>
  <c r="N23" i="185"/>
  <c r="U23" i="185" s="1"/>
  <c r="L23" i="185"/>
  <c r="K23" i="185"/>
  <c r="J23" i="185"/>
  <c r="T22" i="185"/>
  <c r="Q22" i="185"/>
  <c r="R22" i="185" s="1"/>
  <c r="P22" i="185"/>
  <c r="N22" i="185"/>
  <c r="L22" i="185"/>
  <c r="K22" i="185"/>
  <c r="J22" i="185"/>
  <c r="M22" i="185" s="1"/>
  <c r="T21" i="185"/>
  <c r="Q21" i="185"/>
  <c r="R21" i="185" s="1"/>
  <c r="P21" i="185"/>
  <c r="N21" i="185"/>
  <c r="L21" i="185"/>
  <c r="K21" i="185"/>
  <c r="J21" i="185"/>
  <c r="T20" i="185"/>
  <c r="Q20" i="185"/>
  <c r="R20" i="185" s="1"/>
  <c r="P20" i="185"/>
  <c r="N20" i="185"/>
  <c r="L20" i="185"/>
  <c r="K20" i="185"/>
  <c r="J20" i="185"/>
  <c r="T19" i="185"/>
  <c r="Q19" i="185"/>
  <c r="R19" i="185" s="1"/>
  <c r="P19" i="185"/>
  <c r="N19" i="185"/>
  <c r="L19" i="185"/>
  <c r="K19" i="185"/>
  <c r="J19" i="185"/>
  <c r="T18" i="185"/>
  <c r="Q18" i="185"/>
  <c r="R18" i="185" s="1"/>
  <c r="P18" i="185"/>
  <c r="N18" i="185"/>
  <c r="L18" i="185"/>
  <c r="K18" i="185"/>
  <c r="J18" i="185"/>
  <c r="T17" i="185"/>
  <c r="Q17" i="185"/>
  <c r="R17" i="185" s="1"/>
  <c r="P17" i="185"/>
  <c r="N17" i="185"/>
  <c r="L17" i="185"/>
  <c r="K17" i="185"/>
  <c r="J17" i="185"/>
  <c r="T16" i="185"/>
  <c r="U16" i="185" s="1"/>
  <c r="Q16" i="185"/>
  <c r="R16" i="185" s="1"/>
  <c r="P16" i="185"/>
  <c r="N16" i="185"/>
  <c r="L16" i="185"/>
  <c r="K16" i="185"/>
  <c r="J16" i="185"/>
  <c r="T15" i="185"/>
  <c r="Q15" i="185"/>
  <c r="R15" i="185" s="1"/>
  <c r="P15" i="185"/>
  <c r="N15" i="185"/>
  <c r="L15" i="185"/>
  <c r="K15" i="185"/>
  <c r="J15" i="185"/>
  <c r="T14" i="185"/>
  <c r="Q14" i="185"/>
  <c r="R14" i="185" s="1"/>
  <c r="P14" i="185"/>
  <c r="N14" i="185"/>
  <c r="U14" i="185" s="1"/>
  <c r="L14" i="185"/>
  <c r="K14" i="185"/>
  <c r="J14" i="185"/>
  <c r="T13" i="185"/>
  <c r="Q13" i="185"/>
  <c r="R13" i="185" s="1"/>
  <c r="P13" i="185"/>
  <c r="N13" i="185"/>
  <c r="L13" i="185"/>
  <c r="K13" i="185"/>
  <c r="J13" i="185"/>
  <c r="T12" i="185"/>
  <c r="Q12" i="185"/>
  <c r="R12" i="185" s="1"/>
  <c r="P12" i="185"/>
  <c r="N12" i="185"/>
  <c r="L12" i="185"/>
  <c r="K12" i="185"/>
  <c r="J12" i="185"/>
  <c r="T11" i="185"/>
  <c r="Q11" i="185"/>
  <c r="R11" i="185" s="1"/>
  <c r="P11" i="185"/>
  <c r="N11" i="185"/>
  <c r="L11" i="185"/>
  <c r="K11" i="185"/>
  <c r="J11" i="185"/>
  <c r="M11" i="185" s="1"/>
  <c r="H11" i="185"/>
  <c r="H12" i="185" s="1"/>
  <c r="H13" i="185" s="1"/>
  <c r="H14" i="185" s="1"/>
  <c r="H15" i="185" s="1"/>
  <c r="H16" i="185" s="1"/>
  <c r="H17" i="185" s="1"/>
  <c r="H18" i="185" s="1"/>
  <c r="H19" i="185" s="1"/>
  <c r="H20" i="185" s="1"/>
  <c r="H21" i="185" s="1"/>
  <c r="H22" i="185" s="1"/>
  <c r="H23" i="185" s="1"/>
  <c r="H24" i="185" s="1"/>
  <c r="H25" i="185" s="1"/>
  <c r="H26" i="185" s="1"/>
  <c r="H27" i="185" s="1"/>
  <c r="H28" i="185" s="1"/>
  <c r="H29" i="185" s="1"/>
  <c r="H30" i="185" s="1"/>
  <c r="H31" i="185" s="1"/>
  <c r="H32" i="185" s="1"/>
  <c r="H33" i="185" s="1"/>
  <c r="H34" i="185" s="1"/>
  <c r="H35" i="185" s="1"/>
  <c r="H36" i="185" s="1"/>
  <c r="H37" i="185" s="1"/>
  <c r="H38" i="185" s="1"/>
  <c r="H39" i="185" s="1"/>
  <c r="H40" i="185" s="1"/>
  <c r="H41" i="185" s="1"/>
  <c r="H42" i="185" s="1"/>
  <c r="H43" i="185" s="1"/>
  <c r="H44" i="185" s="1"/>
  <c r="H45" i="185" s="1"/>
  <c r="H46" i="185" s="1"/>
  <c r="H47" i="185" s="1"/>
  <c r="H48" i="185" s="1"/>
  <c r="H49" i="185" s="1"/>
  <c r="H50" i="185" s="1"/>
  <c r="H51" i="185" s="1"/>
  <c r="H52" i="185" s="1"/>
  <c r="H53" i="185" s="1"/>
  <c r="H54" i="185" s="1"/>
  <c r="H55" i="185" s="1"/>
  <c r="H56" i="185" s="1"/>
  <c r="H57" i="185" s="1"/>
  <c r="H58" i="185" s="1"/>
  <c r="H59" i="185" s="1"/>
  <c r="H60" i="185" s="1"/>
  <c r="H61" i="185" s="1"/>
  <c r="H62" i="185" s="1"/>
  <c r="H63" i="185" s="1"/>
  <c r="H64" i="185" s="1"/>
  <c r="H65" i="185" s="1"/>
  <c r="H66" i="185" s="1"/>
  <c r="H67" i="185" s="1"/>
  <c r="H68" i="185" s="1"/>
  <c r="H69" i="185" s="1"/>
  <c r="H70" i="185" s="1"/>
  <c r="H71" i="185" s="1"/>
  <c r="H72" i="185" s="1"/>
  <c r="H73" i="185" s="1"/>
  <c r="H74" i="185" s="1"/>
  <c r="H75" i="185" s="1"/>
  <c r="U27" i="185" l="1"/>
  <c r="M33" i="185"/>
  <c r="M57" i="185"/>
  <c r="U71" i="185"/>
  <c r="U22" i="185"/>
  <c r="M24" i="185"/>
  <c r="M48" i="185"/>
  <c r="M72" i="185"/>
  <c r="U21" i="185"/>
  <c r="M23" i="185"/>
  <c r="M14" i="185"/>
  <c r="U44" i="185"/>
  <c r="F91" i="193"/>
  <c r="F11" i="194"/>
  <c r="U38" i="185"/>
  <c r="U62" i="185"/>
  <c r="M15" i="185"/>
  <c r="U29" i="185"/>
  <c r="M47" i="185"/>
  <c r="U53" i="185"/>
  <c r="U69" i="185"/>
  <c r="U35" i="185"/>
  <c r="U59" i="185"/>
  <c r="U26" i="185"/>
  <c r="M62" i="185"/>
  <c r="M35" i="185"/>
  <c r="U51" i="185"/>
  <c r="U11" i="185"/>
  <c r="U19" i="185"/>
  <c r="M30" i="185"/>
  <c r="M45" i="185"/>
  <c r="U54" i="185"/>
  <c r="U70" i="185"/>
  <c r="U25" i="185"/>
  <c r="U45" i="185"/>
  <c r="M54" i="185"/>
  <c r="U65" i="185"/>
  <c r="M82" i="185"/>
  <c r="U13" i="185"/>
  <c r="U17" i="185"/>
  <c r="M36" i="185"/>
  <c r="U18" i="185"/>
  <c r="U30" i="185"/>
  <c r="U32" i="185"/>
  <c r="U39" i="185"/>
  <c r="U67" i="185"/>
  <c r="M77" i="185"/>
  <c r="U75" i="185"/>
  <c r="H76" i="185"/>
  <c r="H77" i="185" s="1"/>
  <c r="F81" i="185" s="1"/>
  <c r="U72" i="185"/>
  <c r="U31" i="185"/>
  <c r="M32" i="185"/>
  <c r="M50" i="185"/>
  <c r="M73" i="185"/>
  <c r="U34" i="185"/>
  <c r="U58" i="185"/>
  <c r="M74" i="185"/>
  <c r="U43" i="185"/>
  <c r="U52" i="185"/>
  <c r="U55" i="185"/>
  <c r="M65" i="185"/>
  <c r="M56" i="185"/>
  <c r="M13" i="185"/>
  <c r="U63" i="185"/>
  <c r="M25" i="185"/>
  <c r="U36" i="185"/>
  <c r="U48" i="185"/>
  <c r="U60" i="185"/>
  <c r="M70" i="185"/>
  <c r="U28" i="185"/>
  <c r="U37" i="185"/>
  <c r="M68" i="185"/>
  <c r="M38" i="185"/>
  <c r="M44" i="185"/>
  <c r="U15" i="185"/>
  <c r="U20" i="185"/>
  <c r="M31" i="185"/>
  <c r="M37" i="185"/>
  <c r="M43" i="185"/>
  <c r="M49" i="185"/>
  <c r="M55" i="185"/>
  <c r="M61" i="185"/>
  <c r="N82" i="185"/>
  <c r="M20" i="185"/>
  <c r="U46" i="185"/>
  <c r="M71" i="185"/>
  <c r="M53" i="185"/>
  <c r="M21" i="185"/>
  <c r="U68" i="185"/>
  <c r="U74" i="185"/>
  <c r="M17" i="185"/>
  <c r="U61" i="185"/>
  <c r="U40" i="185"/>
  <c r="U49" i="185"/>
  <c r="U12" i="185"/>
  <c r="M19" i="185"/>
  <c r="U24" i="185"/>
  <c r="M12" i="185"/>
  <c r="M18" i="185"/>
  <c r="U56" i="185"/>
  <c r="M69" i="185"/>
  <c r="M76" i="185"/>
  <c r="M34" i="185"/>
  <c r="M46" i="185"/>
  <c r="M58" i="185"/>
  <c r="M16" i="185"/>
  <c r="M28" i="185"/>
  <c r="M40" i="185"/>
  <c r="M52" i="185"/>
  <c r="M64" i="185"/>
  <c r="M39" i="185"/>
  <c r="M51" i="185"/>
  <c r="M63" i="185"/>
  <c r="M75" i="185"/>
  <c r="Q11" i="194" l="1"/>
  <c r="R11" i="194" s="1"/>
  <c r="H11" i="194"/>
  <c r="H12" i="194" s="1"/>
  <c r="H13" i="194" s="1"/>
  <c r="H14" i="194" s="1"/>
  <c r="H15" i="194" s="1"/>
  <c r="H16" i="194" s="1"/>
  <c r="H17" i="194" s="1"/>
  <c r="H18" i="194" s="1"/>
  <c r="H19" i="194" s="1"/>
  <c r="H20" i="194" s="1"/>
  <c r="H21" i="194" s="1"/>
  <c r="H22" i="194" s="1"/>
  <c r="H23" i="194" s="1"/>
  <c r="H24" i="194" s="1"/>
  <c r="H25" i="194" s="1"/>
  <c r="H26" i="194" s="1"/>
  <c r="H27" i="194" s="1"/>
  <c r="H28" i="194" s="1"/>
  <c r="H29" i="194" s="1"/>
  <c r="H30" i="194" s="1"/>
  <c r="H31" i="194" s="1"/>
  <c r="H32" i="194" s="1"/>
  <c r="H33" i="194" s="1"/>
  <c r="H34" i="194" s="1"/>
  <c r="H35" i="194" s="1"/>
  <c r="H36" i="194" s="1"/>
  <c r="H37" i="194" s="1"/>
  <c r="H38" i="194" s="1"/>
  <c r="H39" i="194" s="1"/>
  <c r="H40" i="194" s="1"/>
  <c r="H41" i="194" s="1"/>
  <c r="H42" i="194" s="1"/>
  <c r="H43" i="194" s="1"/>
  <c r="H44" i="194" s="1"/>
  <c r="H45" i="194" s="1"/>
  <c r="H46" i="194" s="1"/>
  <c r="H47" i="194" s="1"/>
  <c r="H48" i="194" s="1"/>
  <c r="H49" i="194" s="1"/>
  <c r="H50" i="194" s="1"/>
  <c r="H51" i="194" s="1"/>
  <c r="I66" i="178"/>
  <c r="I64" i="178"/>
  <c r="F54" i="194" l="1"/>
  <c r="F11" i="195"/>
  <c r="I78" i="180"/>
  <c r="I77" i="180"/>
  <c r="I79" i="180" s="1"/>
  <c r="Q11" i="195" l="1"/>
  <c r="R11" i="195" s="1"/>
  <c r="H11" i="195"/>
  <c r="H12" i="195" s="1"/>
  <c r="H13" i="195" s="1"/>
  <c r="H14" i="195" s="1"/>
  <c r="H15" i="195" s="1"/>
  <c r="H16" i="195" s="1"/>
  <c r="H17" i="195" s="1"/>
  <c r="H18" i="195" s="1"/>
  <c r="H19" i="195" s="1"/>
  <c r="H20" i="195" s="1"/>
  <c r="H21" i="195" s="1"/>
  <c r="H22" i="195" s="1"/>
  <c r="H23" i="195" s="1"/>
  <c r="H24" i="195" s="1"/>
  <c r="H25" i="195" s="1"/>
  <c r="H26" i="195" s="1"/>
  <c r="H27" i="195" s="1"/>
  <c r="H28" i="195" s="1"/>
  <c r="H29" i="195" s="1"/>
  <c r="H30" i="195" s="1"/>
  <c r="H31" i="195" s="1"/>
  <c r="H32" i="195" s="1"/>
  <c r="H33" i="195" s="1"/>
  <c r="H34" i="195" s="1"/>
  <c r="H35" i="195" s="1"/>
  <c r="H36" i="195" s="1"/>
  <c r="H37" i="195" s="1"/>
  <c r="H38" i="195" s="1"/>
  <c r="H39" i="195" s="1"/>
  <c r="H40" i="195" s="1"/>
  <c r="H41" i="195" s="1"/>
  <c r="H42" i="195" s="1"/>
  <c r="H43" i="195" s="1"/>
  <c r="H44" i="195" s="1"/>
  <c r="H45" i="195" s="1"/>
  <c r="H46" i="195" s="1"/>
  <c r="H47" i="195" s="1"/>
  <c r="H48" i="195" s="1"/>
  <c r="H49" i="195" s="1"/>
  <c r="H50" i="195" s="1"/>
  <c r="H51" i="195" s="1"/>
  <c r="H52" i="195" s="1"/>
  <c r="H53" i="195" s="1"/>
  <c r="H54" i="195" s="1"/>
  <c r="H55" i="195" s="1"/>
  <c r="H56" i="195" s="1"/>
  <c r="H57" i="195" s="1"/>
  <c r="H58" i="195" s="1"/>
  <c r="H59" i="195" s="1"/>
  <c r="H60" i="195" s="1"/>
  <c r="H61" i="195" s="1"/>
  <c r="H62" i="195" s="1"/>
  <c r="H63" i="195" s="1"/>
  <c r="H64" i="195" s="1"/>
  <c r="H65" i="195" s="1"/>
  <c r="H66" i="195" s="1"/>
  <c r="H67" i="195" s="1"/>
  <c r="H68" i="195" s="1"/>
  <c r="H69" i="195" s="1"/>
  <c r="H70" i="195" s="1"/>
  <c r="H71" i="195" s="1"/>
  <c r="H72" i="195" s="1"/>
  <c r="H73" i="195" s="1"/>
  <c r="H74" i="195" s="1"/>
  <c r="M78" i="181"/>
  <c r="F77" i="195" l="1"/>
  <c r="E80" i="195" s="1"/>
  <c r="E81" i="195" s="1"/>
  <c r="F11" i="196"/>
  <c r="E83" i="181"/>
  <c r="M79" i="181"/>
  <c r="M80" i="181" s="1"/>
  <c r="H11" i="196" l="1"/>
  <c r="H12" i="196" s="1"/>
  <c r="H13" i="196" s="1"/>
  <c r="H14" i="196" s="1"/>
  <c r="H15" i="196" s="1"/>
  <c r="H16" i="196" s="1"/>
  <c r="H17" i="196" s="1"/>
  <c r="H18" i="196" s="1"/>
  <c r="H19" i="196" s="1"/>
  <c r="H20" i="196" s="1"/>
  <c r="H21" i="196" s="1"/>
  <c r="H22" i="196" s="1"/>
  <c r="H23" i="196" s="1"/>
  <c r="H24" i="196" s="1"/>
  <c r="H25" i="196" s="1"/>
  <c r="H26" i="196" s="1"/>
  <c r="H27" i="196" s="1"/>
  <c r="H28" i="196" s="1"/>
  <c r="H29" i="196" s="1"/>
  <c r="H30" i="196" s="1"/>
  <c r="H31" i="196" s="1"/>
  <c r="H32" i="196" s="1"/>
  <c r="H33" i="196" s="1"/>
  <c r="H34" i="196" s="1"/>
  <c r="H35" i="196" s="1"/>
  <c r="H36" i="196" s="1"/>
  <c r="H37" i="196" s="1"/>
  <c r="H38" i="196" s="1"/>
  <c r="H39" i="196" s="1"/>
  <c r="H40" i="196" s="1"/>
  <c r="H41" i="196" s="1"/>
  <c r="H42" i="196" s="1"/>
  <c r="H43" i="196" s="1"/>
  <c r="H44" i="196" s="1"/>
  <c r="H45" i="196" s="1"/>
  <c r="H46" i="196" s="1"/>
  <c r="H47" i="196" s="1"/>
  <c r="H48" i="196" s="1"/>
  <c r="H49" i="196" s="1"/>
  <c r="H50" i="196" s="1"/>
  <c r="H51" i="196" s="1"/>
  <c r="H52" i="196" s="1"/>
  <c r="H53" i="196" s="1"/>
  <c r="H54" i="196" s="1"/>
  <c r="H55" i="196" s="1"/>
  <c r="H56" i="196" s="1"/>
  <c r="H57" i="196" s="1"/>
  <c r="H58" i="196" s="1"/>
  <c r="H59" i="196" s="1"/>
  <c r="H60" i="196" s="1"/>
  <c r="H61" i="196" s="1"/>
  <c r="H62" i="196" s="1"/>
  <c r="H63" i="196" s="1"/>
  <c r="H64" i="196" s="1"/>
  <c r="H65" i="196" s="1"/>
  <c r="H66" i="196" s="1"/>
  <c r="H67" i="196" s="1"/>
  <c r="H68" i="196" s="1"/>
  <c r="H69" i="196" s="1"/>
  <c r="H70" i="196" s="1"/>
  <c r="H71" i="196" s="1"/>
  <c r="H72" i="196" s="1"/>
  <c r="H73" i="196" s="1"/>
  <c r="H74" i="196" s="1"/>
  <c r="H75" i="196" s="1"/>
  <c r="H76" i="196" s="1"/>
  <c r="H77" i="196" s="1"/>
  <c r="H78" i="196" s="1"/>
  <c r="H79" i="196" s="1"/>
  <c r="H80" i="196" s="1"/>
  <c r="H81" i="196" s="1"/>
  <c r="Q11" i="196"/>
  <c r="R11" i="196" s="1"/>
  <c r="T69" i="181"/>
  <c r="Q69" i="181"/>
  <c r="R69" i="181" s="1"/>
  <c r="P69" i="181"/>
  <c r="N69" i="181"/>
  <c r="L69" i="181"/>
  <c r="K69" i="181"/>
  <c r="J69" i="181"/>
  <c r="M69" i="181" s="1"/>
  <c r="T68" i="181"/>
  <c r="Q68" i="181"/>
  <c r="R68" i="181" s="1"/>
  <c r="P68" i="181"/>
  <c r="N68" i="181"/>
  <c r="L68" i="181"/>
  <c r="K68" i="181"/>
  <c r="J68" i="181"/>
  <c r="M68" i="181" s="1"/>
  <c r="T62" i="181"/>
  <c r="Q62" i="181"/>
  <c r="R62" i="181" s="1"/>
  <c r="P62" i="181"/>
  <c r="N62" i="181"/>
  <c r="L62" i="181"/>
  <c r="K62" i="181"/>
  <c r="J62" i="181"/>
  <c r="T47" i="181"/>
  <c r="Q47" i="181"/>
  <c r="R47" i="181" s="1"/>
  <c r="P47" i="181"/>
  <c r="N47" i="181"/>
  <c r="L47" i="181"/>
  <c r="K47" i="181"/>
  <c r="J47" i="181"/>
  <c r="M47" i="181" s="1"/>
  <c r="J12" i="181"/>
  <c r="K12" i="181"/>
  <c r="L12" i="181"/>
  <c r="N12" i="181"/>
  <c r="P12" i="181"/>
  <c r="Q12" i="181"/>
  <c r="R12" i="181"/>
  <c r="T12" i="181"/>
  <c r="J13" i="181"/>
  <c r="M13" i="181" s="1"/>
  <c r="K13" i="181"/>
  <c r="L13" i="181"/>
  <c r="N13" i="181"/>
  <c r="P13" i="181"/>
  <c r="Q13" i="181"/>
  <c r="R13" i="181" s="1"/>
  <c r="T13" i="181"/>
  <c r="J14" i="181"/>
  <c r="M14" i="181" s="1"/>
  <c r="K14" i="181"/>
  <c r="L14" i="181"/>
  <c r="N14" i="181"/>
  <c r="P14" i="181"/>
  <c r="Q14" i="181"/>
  <c r="R14" i="181" s="1"/>
  <c r="T14" i="181"/>
  <c r="J15" i="181"/>
  <c r="M15" i="181" s="1"/>
  <c r="K15" i="181"/>
  <c r="L15" i="181"/>
  <c r="N15" i="181"/>
  <c r="P15" i="181"/>
  <c r="Q15" i="181"/>
  <c r="R15" i="181" s="1"/>
  <c r="T15" i="181"/>
  <c r="J16" i="181"/>
  <c r="M16" i="181" s="1"/>
  <c r="K16" i="181"/>
  <c r="L16" i="181"/>
  <c r="N16" i="181"/>
  <c r="P16" i="181"/>
  <c r="Q16" i="181"/>
  <c r="R16" i="181" s="1"/>
  <c r="T16" i="181"/>
  <c r="J17" i="181"/>
  <c r="K17" i="181"/>
  <c r="L17" i="181"/>
  <c r="N17" i="181"/>
  <c r="P17" i="181"/>
  <c r="Q17" i="181"/>
  <c r="R17" i="181" s="1"/>
  <c r="T17" i="181"/>
  <c r="J18" i="181"/>
  <c r="K18" i="181"/>
  <c r="L18" i="181"/>
  <c r="N18" i="181"/>
  <c r="P18" i="181"/>
  <c r="Q18" i="181"/>
  <c r="R18" i="181" s="1"/>
  <c r="T18" i="181"/>
  <c r="J19" i="181"/>
  <c r="K19" i="181"/>
  <c r="L19" i="181"/>
  <c r="N19" i="181"/>
  <c r="P19" i="181"/>
  <c r="Q19" i="181"/>
  <c r="R19" i="181" s="1"/>
  <c r="T19" i="181"/>
  <c r="J20" i="181"/>
  <c r="K20" i="181"/>
  <c r="L20" i="181"/>
  <c r="N20" i="181"/>
  <c r="P20" i="181"/>
  <c r="Q20" i="181"/>
  <c r="R20" i="181" s="1"/>
  <c r="T20" i="181"/>
  <c r="J21" i="181"/>
  <c r="K21" i="181"/>
  <c r="L21" i="181"/>
  <c r="N21" i="181"/>
  <c r="P21" i="181"/>
  <c r="Q21" i="181"/>
  <c r="R21" i="181" s="1"/>
  <c r="T21" i="181"/>
  <c r="J22" i="181"/>
  <c r="M22" i="181" s="1"/>
  <c r="K22" i="181"/>
  <c r="L22" i="181"/>
  <c r="N22" i="181"/>
  <c r="P22" i="181"/>
  <c r="Q22" i="181"/>
  <c r="R22" i="181" s="1"/>
  <c r="T22" i="181"/>
  <c r="J23" i="181"/>
  <c r="K23" i="181"/>
  <c r="L23" i="181"/>
  <c r="N23" i="181"/>
  <c r="P23" i="181"/>
  <c r="Q23" i="181"/>
  <c r="R23" i="181" s="1"/>
  <c r="T23" i="181"/>
  <c r="J24" i="181"/>
  <c r="K24" i="181"/>
  <c r="L24" i="181"/>
  <c r="N24" i="181"/>
  <c r="P24" i="181"/>
  <c r="Q24" i="181"/>
  <c r="R24" i="181" s="1"/>
  <c r="T24" i="181"/>
  <c r="J25" i="181"/>
  <c r="K25" i="181"/>
  <c r="L25" i="181"/>
  <c r="N25" i="181"/>
  <c r="P25" i="181"/>
  <c r="Q25" i="181"/>
  <c r="R25" i="181" s="1"/>
  <c r="T25" i="181"/>
  <c r="J26" i="181"/>
  <c r="K26" i="181"/>
  <c r="L26" i="181"/>
  <c r="N26" i="181"/>
  <c r="P26" i="181"/>
  <c r="Q26" i="181"/>
  <c r="R26" i="181" s="1"/>
  <c r="T26" i="181"/>
  <c r="J27" i="181"/>
  <c r="K27" i="181"/>
  <c r="L27" i="181"/>
  <c r="N27" i="181"/>
  <c r="P27" i="181"/>
  <c r="Q27" i="181"/>
  <c r="R27" i="181" s="1"/>
  <c r="T27" i="181"/>
  <c r="J28" i="181"/>
  <c r="K28" i="181"/>
  <c r="L28" i="181"/>
  <c r="N28" i="181"/>
  <c r="P28" i="181"/>
  <c r="Q28" i="181"/>
  <c r="R28" i="181" s="1"/>
  <c r="T28" i="181"/>
  <c r="J29" i="181"/>
  <c r="K29" i="181"/>
  <c r="L29" i="181"/>
  <c r="N29" i="181"/>
  <c r="P29" i="181"/>
  <c r="Q29" i="181"/>
  <c r="R29" i="181" s="1"/>
  <c r="T29" i="181"/>
  <c r="J30" i="181"/>
  <c r="K30" i="181"/>
  <c r="L30" i="181"/>
  <c r="N30" i="181"/>
  <c r="P30" i="181"/>
  <c r="Q30" i="181"/>
  <c r="R30" i="181" s="1"/>
  <c r="T30" i="181"/>
  <c r="J31" i="181"/>
  <c r="M31" i="181" s="1"/>
  <c r="K31" i="181"/>
  <c r="L31" i="181"/>
  <c r="N31" i="181"/>
  <c r="P31" i="181"/>
  <c r="Q31" i="181"/>
  <c r="R31" i="181" s="1"/>
  <c r="T31" i="181"/>
  <c r="J32" i="181"/>
  <c r="M32" i="181" s="1"/>
  <c r="K32" i="181"/>
  <c r="L32" i="181"/>
  <c r="N32" i="181"/>
  <c r="P32" i="181"/>
  <c r="Q32" i="181"/>
  <c r="R32" i="181" s="1"/>
  <c r="T32" i="181"/>
  <c r="J33" i="181"/>
  <c r="K33" i="181"/>
  <c r="L33" i="181"/>
  <c r="N33" i="181"/>
  <c r="P33" i="181"/>
  <c r="Q33" i="181"/>
  <c r="R33" i="181" s="1"/>
  <c r="T33" i="181"/>
  <c r="J34" i="181"/>
  <c r="M34" i="181" s="1"/>
  <c r="K34" i="181"/>
  <c r="L34" i="181"/>
  <c r="N34" i="181"/>
  <c r="P34" i="181"/>
  <c r="Q34" i="181"/>
  <c r="R34" i="181" s="1"/>
  <c r="T34" i="181"/>
  <c r="J35" i="181"/>
  <c r="M35" i="181" s="1"/>
  <c r="K35" i="181"/>
  <c r="L35" i="181"/>
  <c r="N35" i="181"/>
  <c r="P35" i="181"/>
  <c r="Q35" i="181"/>
  <c r="R35" i="181" s="1"/>
  <c r="T35" i="181"/>
  <c r="J36" i="181"/>
  <c r="M36" i="181" s="1"/>
  <c r="K36" i="181"/>
  <c r="L36" i="181"/>
  <c r="N36" i="181"/>
  <c r="P36" i="181"/>
  <c r="Q36" i="181"/>
  <c r="R36" i="181" s="1"/>
  <c r="T36" i="181"/>
  <c r="J37" i="181"/>
  <c r="K37" i="181"/>
  <c r="L37" i="181"/>
  <c r="N37" i="181"/>
  <c r="P37" i="181"/>
  <c r="Q37" i="181"/>
  <c r="R37" i="181" s="1"/>
  <c r="T37" i="181"/>
  <c r="J38" i="181"/>
  <c r="M38" i="181" s="1"/>
  <c r="K38" i="181"/>
  <c r="L38" i="181"/>
  <c r="N38" i="181"/>
  <c r="P38" i="181"/>
  <c r="Q38" i="181"/>
  <c r="R38" i="181" s="1"/>
  <c r="T38" i="181"/>
  <c r="J39" i="181"/>
  <c r="K39" i="181"/>
  <c r="L39" i="181"/>
  <c r="N39" i="181"/>
  <c r="P39" i="181"/>
  <c r="Q39" i="181"/>
  <c r="R39" i="181" s="1"/>
  <c r="T39" i="181"/>
  <c r="J40" i="181"/>
  <c r="M40" i="181" s="1"/>
  <c r="K40" i="181"/>
  <c r="L40" i="181"/>
  <c r="N40" i="181"/>
  <c r="P40" i="181"/>
  <c r="Q40" i="181"/>
  <c r="R40" i="181" s="1"/>
  <c r="T40" i="181"/>
  <c r="J41" i="181"/>
  <c r="K41" i="181"/>
  <c r="L41" i="181"/>
  <c r="N41" i="181"/>
  <c r="P41" i="181"/>
  <c r="Q41" i="181"/>
  <c r="R41" i="181" s="1"/>
  <c r="T41" i="181"/>
  <c r="J42" i="181"/>
  <c r="K42" i="181"/>
  <c r="L42" i="181"/>
  <c r="N42" i="181"/>
  <c r="P42" i="181"/>
  <c r="Q42" i="181"/>
  <c r="R42" i="181" s="1"/>
  <c r="T42" i="181"/>
  <c r="J43" i="181"/>
  <c r="K43" i="181"/>
  <c r="L43" i="181"/>
  <c r="N43" i="181"/>
  <c r="P43" i="181"/>
  <c r="Q43" i="181"/>
  <c r="R43" i="181" s="1"/>
  <c r="T43" i="181"/>
  <c r="J44" i="181"/>
  <c r="K44" i="181"/>
  <c r="L44" i="181"/>
  <c r="N44" i="181"/>
  <c r="P44" i="181"/>
  <c r="Q44" i="181"/>
  <c r="R44" i="181" s="1"/>
  <c r="T44" i="181"/>
  <c r="J45" i="181"/>
  <c r="K45" i="181"/>
  <c r="L45" i="181"/>
  <c r="N45" i="181"/>
  <c r="P45" i="181"/>
  <c r="Q45" i="181"/>
  <c r="R45" i="181" s="1"/>
  <c r="T45" i="181"/>
  <c r="J46" i="181"/>
  <c r="M46" i="181" s="1"/>
  <c r="K46" i="181"/>
  <c r="L46" i="181"/>
  <c r="N46" i="181"/>
  <c r="P46" i="181"/>
  <c r="Q46" i="181"/>
  <c r="R46" i="181"/>
  <c r="T46" i="181"/>
  <c r="J48" i="181"/>
  <c r="M48" i="181" s="1"/>
  <c r="K48" i="181"/>
  <c r="L48" i="181"/>
  <c r="N48" i="181"/>
  <c r="P48" i="181"/>
  <c r="Q48" i="181"/>
  <c r="R48" i="181" s="1"/>
  <c r="T48" i="181"/>
  <c r="J49" i="181"/>
  <c r="M49" i="181" s="1"/>
  <c r="K49" i="181"/>
  <c r="L49" i="181"/>
  <c r="N49" i="181"/>
  <c r="P49" i="181"/>
  <c r="Q49" i="181"/>
  <c r="R49" i="181" s="1"/>
  <c r="T49" i="181"/>
  <c r="J50" i="181"/>
  <c r="M50" i="181" s="1"/>
  <c r="K50" i="181"/>
  <c r="L50" i="181"/>
  <c r="N50" i="181"/>
  <c r="P50" i="181"/>
  <c r="Q50" i="181"/>
  <c r="R50" i="181" s="1"/>
  <c r="T50" i="181"/>
  <c r="J51" i="181"/>
  <c r="K51" i="181"/>
  <c r="L51" i="181"/>
  <c r="N51" i="181"/>
  <c r="P51" i="181"/>
  <c r="Q51" i="181"/>
  <c r="R51" i="181" s="1"/>
  <c r="T51" i="181"/>
  <c r="J52" i="181"/>
  <c r="K52" i="181"/>
  <c r="L52" i="181"/>
  <c r="N52" i="181"/>
  <c r="P52" i="181"/>
  <c r="Q52" i="181"/>
  <c r="R52" i="181" s="1"/>
  <c r="T52" i="181"/>
  <c r="J53" i="181"/>
  <c r="K53" i="181"/>
  <c r="L53" i="181"/>
  <c r="N53" i="181"/>
  <c r="P53" i="181"/>
  <c r="Q53" i="181"/>
  <c r="R53" i="181" s="1"/>
  <c r="T53" i="181"/>
  <c r="J54" i="181"/>
  <c r="K54" i="181"/>
  <c r="L54" i="181"/>
  <c r="N54" i="181"/>
  <c r="P54" i="181"/>
  <c r="Q54" i="181"/>
  <c r="R54" i="181" s="1"/>
  <c r="T54" i="181"/>
  <c r="J55" i="181"/>
  <c r="K55" i="181"/>
  <c r="L55" i="181"/>
  <c r="N55" i="181"/>
  <c r="P55" i="181"/>
  <c r="Q55" i="181"/>
  <c r="R55" i="181" s="1"/>
  <c r="T55" i="181"/>
  <c r="J56" i="181"/>
  <c r="M56" i="181" s="1"/>
  <c r="K56" i="181"/>
  <c r="L56" i="181"/>
  <c r="N56" i="181"/>
  <c r="P56" i="181"/>
  <c r="Q56" i="181"/>
  <c r="R56" i="181" s="1"/>
  <c r="T56" i="181"/>
  <c r="J57" i="181"/>
  <c r="M57" i="181" s="1"/>
  <c r="K57" i="181"/>
  <c r="L57" i="181"/>
  <c r="N57" i="181"/>
  <c r="P57" i="181"/>
  <c r="Q57" i="181"/>
  <c r="R57" i="181" s="1"/>
  <c r="T57" i="181"/>
  <c r="J58" i="181"/>
  <c r="M58" i="181" s="1"/>
  <c r="K58" i="181"/>
  <c r="L58" i="181"/>
  <c r="N58" i="181"/>
  <c r="P58" i="181"/>
  <c r="Q58" i="181"/>
  <c r="R58" i="181" s="1"/>
  <c r="T58" i="181"/>
  <c r="J59" i="181"/>
  <c r="K59" i="181"/>
  <c r="L59" i="181"/>
  <c r="N59" i="181"/>
  <c r="P59" i="181"/>
  <c r="Q59" i="181"/>
  <c r="R59" i="181" s="1"/>
  <c r="T59" i="181"/>
  <c r="J60" i="181"/>
  <c r="K60" i="181"/>
  <c r="L60" i="181"/>
  <c r="N60" i="181"/>
  <c r="P60" i="181"/>
  <c r="Q60" i="181"/>
  <c r="R60" i="181" s="1"/>
  <c r="T60" i="181"/>
  <c r="J61" i="181"/>
  <c r="K61" i="181"/>
  <c r="L61" i="181"/>
  <c r="N61" i="181"/>
  <c r="P61" i="181"/>
  <c r="Q61" i="181"/>
  <c r="R61" i="181" s="1"/>
  <c r="T61" i="181"/>
  <c r="J63" i="181"/>
  <c r="K63" i="181"/>
  <c r="L63" i="181"/>
  <c r="N63" i="181"/>
  <c r="P63" i="181"/>
  <c r="Q63" i="181"/>
  <c r="R63" i="181" s="1"/>
  <c r="T63" i="181"/>
  <c r="J64" i="181"/>
  <c r="K64" i="181"/>
  <c r="L64" i="181"/>
  <c r="N64" i="181"/>
  <c r="P64" i="181"/>
  <c r="Q64" i="181"/>
  <c r="R64" i="181" s="1"/>
  <c r="T64" i="181"/>
  <c r="J65" i="181"/>
  <c r="K65" i="181"/>
  <c r="L65" i="181"/>
  <c r="N65" i="181"/>
  <c r="P65" i="181"/>
  <c r="Q65" i="181"/>
  <c r="R65" i="181" s="1"/>
  <c r="T65" i="181"/>
  <c r="J66" i="181"/>
  <c r="K66" i="181"/>
  <c r="L66" i="181"/>
  <c r="N66" i="181"/>
  <c r="P66" i="181"/>
  <c r="Q66" i="181"/>
  <c r="R66" i="181" s="1"/>
  <c r="T66" i="181"/>
  <c r="J67" i="181"/>
  <c r="K67" i="181"/>
  <c r="L67" i="181"/>
  <c r="N67" i="181"/>
  <c r="P67" i="181"/>
  <c r="Q67" i="181"/>
  <c r="R67" i="181" s="1"/>
  <c r="T67" i="181"/>
  <c r="J70" i="181"/>
  <c r="M70" i="181" s="1"/>
  <c r="K70" i="181"/>
  <c r="L70" i="181"/>
  <c r="N70" i="181"/>
  <c r="P70" i="181"/>
  <c r="Q70" i="181"/>
  <c r="R70" i="181" s="1"/>
  <c r="T70" i="181"/>
  <c r="J71" i="181"/>
  <c r="K71" i="181"/>
  <c r="L71" i="181"/>
  <c r="N71" i="181"/>
  <c r="P71" i="181"/>
  <c r="Q71" i="181"/>
  <c r="R71" i="181" s="1"/>
  <c r="T71" i="181"/>
  <c r="J72" i="181"/>
  <c r="K72" i="181"/>
  <c r="L72" i="181"/>
  <c r="N72" i="181"/>
  <c r="P72" i="181"/>
  <c r="Q72" i="181"/>
  <c r="R72" i="181" s="1"/>
  <c r="T72" i="181"/>
  <c r="J73" i="181"/>
  <c r="K73" i="181"/>
  <c r="L73" i="181"/>
  <c r="N73" i="181"/>
  <c r="P73" i="181"/>
  <c r="Q73" i="181"/>
  <c r="R73" i="181" s="1"/>
  <c r="T73" i="181"/>
  <c r="J74" i="181"/>
  <c r="K74" i="181"/>
  <c r="L74" i="181"/>
  <c r="N74" i="181"/>
  <c r="P74" i="181"/>
  <c r="Q74" i="181"/>
  <c r="R74" i="181" s="1"/>
  <c r="T74" i="181"/>
  <c r="J75" i="181"/>
  <c r="K75" i="181"/>
  <c r="L75" i="181"/>
  <c r="N75" i="181"/>
  <c r="P75" i="181"/>
  <c r="Q75" i="181"/>
  <c r="R75" i="181" s="1"/>
  <c r="T75" i="181"/>
  <c r="T11" i="181"/>
  <c r="P11" i="181"/>
  <c r="N11" i="181"/>
  <c r="L11" i="181"/>
  <c r="K11" i="181"/>
  <c r="J11" i="181"/>
  <c r="M11" i="181" s="1"/>
  <c r="T55" i="180"/>
  <c r="Q55" i="180"/>
  <c r="R55" i="180" s="1"/>
  <c r="P55" i="180"/>
  <c r="N55" i="180"/>
  <c r="L55" i="180"/>
  <c r="K55" i="180"/>
  <c r="J55" i="180"/>
  <c r="M55" i="180" s="1"/>
  <c r="T54" i="180"/>
  <c r="Q54" i="180"/>
  <c r="R54" i="180" s="1"/>
  <c r="P54" i="180"/>
  <c r="N54" i="180"/>
  <c r="L54" i="180"/>
  <c r="K54" i="180"/>
  <c r="J54" i="180"/>
  <c r="M54" i="180" s="1"/>
  <c r="T53" i="180"/>
  <c r="U53" i="180" s="1"/>
  <c r="Q53" i="180"/>
  <c r="R53" i="180" s="1"/>
  <c r="P53" i="180"/>
  <c r="N53" i="180"/>
  <c r="L53" i="180"/>
  <c r="K53" i="180"/>
  <c r="J53" i="180"/>
  <c r="M53" i="180" s="1"/>
  <c r="T52" i="180"/>
  <c r="Q52" i="180"/>
  <c r="R52" i="180" s="1"/>
  <c r="P52" i="180"/>
  <c r="N52" i="180"/>
  <c r="L52" i="180"/>
  <c r="K52" i="180"/>
  <c r="J52" i="180"/>
  <c r="M52" i="180" s="1"/>
  <c r="T51" i="180"/>
  <c r="Q51" i="180"/>
  <c r="R51" i="180" s="1"/>
  <c r="P51" i="180"/>
  <c r="N51" i="180"/>
  <c r="L51" i="180"/>
  <c r="K51" i="180"/>
  <c r="J51" i="180"/>
  <c r="M51" i="180" s="1"/>
  <c r="T50" i="180"/>
  <c r="U50" i="180" s="1"/>
  <c r="Q50" i="180"/>
  <c r="R50" i="180" s="1"/>
  <c r="P50" i="180"/>
  <c r="N50" i="180"/>
  <c r="L50" i="180"/>
  <c r="K50" i="180"/>
  <c r="J50" i="180"/>
  <c r="M50" i="180" s="1"/>
  <c r="P49" i="180"/>
  <c r="N49" i="180"/>
  <c r="T48" i="180"/>
  <c r="Q48" i="180"/>
  <c r="R48" i="180" s="1"/>
  <c r="P48" i="180"/>
  <c r="N48" i="180"/>
  <c r="L48" i="180"/>
  <c r="K48" i="180"/>
  <c r="J48" i="180"/>
  <c r="M48" i="180" s="1"/>
  <c r="T47" i="180"/>
  <c r="U47" i="180" s="1"/>
  <c r="Q47" i="180"/>
  <c r="R47" i="180" s="1"/>
  <c r="P47" i="180"/>
  <c r="N47" i="180"/>
  <c r="L47" i="180"/>
  <c r="K47" i="180"/>
  <c r="J47" i="180"/>
  <c r="M47" i="180" s="1"/>
  <c r="T46" i="180"/>
  <c r="U46" i="180" s="1"/>
  <c r="Q46" i="180"/>
  <c r="R46" i="180" s="1"/>
  <c r="P46" i="180"/>
  <c r="N46" i="180"/>
  <c r="L46" i="180"/>
  <c r="K46" i="180"/>
  <c r="J46" i="180"/>
  <c r="M46" i="180" s="1"/>
  <c r="T45" i="180"/>
  <c r="U45" i="180" s="1"/>
  <c r="Q45" i="180"/>
  <c r="R45" i="180" s="1"/>
  <c r="P45" i="180"/>
  <c r="N45" i="180"/>
  <c r="L45" i="180"/>
  <c r="K45" i="180"/>
  <c r="J45" i="180"/>
  <c r="M45" i="180" s="1"/>
  <c r="T44" i="180"/>
  <c r="Q44" i="180"/>
  <c r="R44" i="180" s="1"/>
  <c r="P44" i="180"/>
  <c r="N44" i="180"/>
  <c r="L44" i="180"/>
  <c r="K44" i="180"/>
  <c r="J44" i="180"/>
  <c r="M44" i="180" s="1"/>
  <c r="T43" i="180"/>
  <c r="Q43" i="180"/>
  <c r="R43" i="180" s="1"/>
  <c r="P43" i="180"/>
  <c r="N43" i="180"/>
  <c r="L43" i="180"/>
  <c r="K43" i="180"/>
  <c r="J43" i="180"/>
  <c r="M43" i="180" s="1"/>
  <c r="T42" i="180"/>
  <c r="Q42" i="180"/>
  <c r="R42" i="180" s="1"/>
  <c r="P42" i="180"/>
  <c r="N42" i="180"/>
  <c r="M42" i="180"/>
  <c r="L42" i="180"/>
  <c r="K42" i="180"/>
  <c r="J42" i="180"/>
  <c r="T41" i="180"/>
  <c r="Q41" i="180"/>
  <c r="R41" i="180" s="1"/>
  <c r="P41" i="180"/>
  <c r="N41" i="180"/>
  <c r="L41" i="180"/>
  <c r="K41" i="180"/>
  <c r="J41" i="180"/>
  <c r="M41" i="180" s="1"/>
  <c r="T40" i="180"/>
  <c r="Q40" i="180"/>
  <c r="R40" i="180" s="1"/>
  <c r="P40" i="180"/>
  <c r="N40" i="180"/>
  <c r="L40" i="180"/>
  <c r="K40" i="180"/>
  <c r="J40" i="180"/>
  <c r="M40" i="180" s="1"/>
  <c r="T39" i="180"/>
  <c r="Q39" i="180"/>
  <c r="R39" i="180" s="1"/>
  <c r="P39" i="180"/>
  <c r="N39" i="180"/>
  <c r="L39" i="180"/>
  <c r="K39" i="180"/>
  <c r="J39" i="180"/>
  <c r="M39" i="180" s="1"/>
  <c r="T38" i="180"/>
  <c r="Q38" i="180"/>
  <c r="R38" i="180" s="1"/>
  <c r="P38" i="180"/>
  <c r="N38" i="180"/>
  <c r="L38" i="180"/>
  <c r="K38" i="180"/>
  <c r="J38" i="180"/>
  <c r="M38" i="180" s="1"/>
  <c r="T37" i="180"/>
  <c r="Q37" i="180"/>
  <c r="R37" i="180" s="1"/>
  <c r="P37" i="180"/>
  <c r="N37" i="180"/>
  <c r="L37" i="180"/>
  <c r="K37" i="180"/>
  <c r="J37" i="180"/>
  <c r="M37" i="180" s="1"/>
  <c r="T36" i="180"/>
  <c r="Q36" i="180"/>
  <c r="R36" i="180" s="1"/>
  <c r="P36" i="180"/>
  <c r="N36" i="180"/>
  <c r="L36" i="180"/>
  <c r="K36" i="180"/>
  <c r="J36" i="180"/>
  <c r="M36" i="180" s="1"/>
  <c r="T35" i="180"/>
  <c r="Q35" i="180"/>
  <c r="R35" i="180" s="1"/>
  <c r="P35" i="180"/>
  <c r="N35" i="180"/>
  <c r="L35" i="180"/>
  <c r="K35" i="180"/>
  <c r="J35" i="180"/>
  <c r="M35" i="180" s="1"/>
  <c r="T34" i="180"/>
  <c r="Q34" i="180"/>
  <c r="R34" i="180" s="1"/>
  <c r="P34" i="180"/>
  <c r="N34" i="180"/>
  <c r="L34" i="180"/>
  <c r="K34" i="180"/>
  <c r="J34" i="180"/>
  <c r="M34" i="180" s="1"/>
  <c r="T33" i="180"/>
  <c r="Q33" i="180"/>
  <c r="R33" i="180" s="1"/>
  <c r="P33" i="180"/>
  <c r="N33" i="180"/>
  <c r="L33" i="180"/>
  <c r="K33" i="180"/>
  <c r="J33" i="180"/>
  <c r="M33" i="180" s="1"/>
  <c r="T32" i="180"/>
  <c r="Q32" i="180"/>
  <c r="R32" i="180" s="1"/>
  <c r="P32" i="180"/>
  <c r="N32" i="180"/>
  <c r="L32" i="180"/>
  <c r="K32" i="180"/>
  <c r="J32" i="180"/>
  <c r="M32" i="180" s="1"/>
  <c r="T31" i="180"/>
  <c r="Q31" i="180"/>
  <c r="R31" i="180" s="1"/>
  <c r="P31" i="180"/>
  <c r="N31" i="180"/>
  <c r="L31" i="180"/>
  <c r="K31" i="180"/>
  <c r="J31" i="180"/>
  <c r="M31" i="180" s="1"/>
  <c r="T30" i="180"/>
  <c r="Q30" i="180"/>
  <c r="R30" i="180" s="1"/>
  <c r="P30" i="180"/>
  <c r="N30" i="180"/>
  <c r="L30" i="180"/>
  <c r="K30" i="180"/>
  <c r="J30" i="180"/>
  <c r="M30" i="180" s="1"/>
  <c r="T29" i="180"/>
  <c r="Q29" i="180"/>
  <c r="R29" i="180" s="1"/>
  <c r="P29" i="180"/>
  <c r="N29" i="180"/>
  <c r="L29" i="180"/>
  <c r="K29" i="180"/>
  <c r="J29" i="180"/>
  <c r="M29" i="180" s="1"/>
  <c r="T28" i="180"/>
  <c r="Q28" i="180"/>
  <c r="R28" i="180" s="1"/>
  <c r="P28" i="180"/>
  <c r="N28" i="180"/>
  <c r="L28" i="180"/>
  <c r="K28" i="180"/>
  <c r="J28" i="180"/>
  <c r="M28" i="180" s="1"/>
  <c r="T27" i="180"/>
  <c r="Q27" i="180"/>
  <c r="R27" i="180" s="1"/>
  <c r="P27" i="180"/>
  <c r="N27" i="180"/>
  <c r="L27" i="180"/>
  <c r="K27" i="180"/>
  <c r="J27" i="180"/>
  <c r="M27" i="180" s="1"/>
  <c r="T26" i="180"/>
  <c r="Q26" i="180"/>
  <c r="R26" i="180" s="1"/>
  <c r="P26" i="180"/>
  <c r="N26" i="180"/>
  <c r="L26" i="180"/>
  <c r="K26" i="180"/>
  <c r="J26" i="180"/>
  <c r="M26" i="180" s="1"/>
  <c r="T25" i="180"/>
  <c r="Q25" i="180"/>
  <c r="R25" i="180" s="1"/>
  <c r="P25" i="180"/>
  <c r="N25" i="180"/>
  <c r="L25" i="180"/>
  <c r="K25" i="180"/>
  <c r="J25" i="180"/>
  <c r="M25" i="180" s="1"/>
  <c r="T24" i="180"/>
  <c r="Q24" i="180"/>
  <c r="R24" i="180" s="1"/>
  <c r="P24" i="180"/>
  <c r="N24" i="180"/>
  <c r="L24" i="180"/>
  <c r="K24" i="180"/>
  <c r="J24" i="180"/>
  <c r="M24" i="180" s="1"/>
  <c r="T23" i="180"/>
  <c r="Q23" i="180"/>
  <c r="R23" i="180" s="1"/>
  <c r="P23" i="180"/>
  <c r="N23" i="180"/>
  <c r="L23" i="180"/>
  <c r="K23" i="180"/>
  <c r="J23" i="180"/>
  <c r="M23" i="180" s="1"/>
  <c r="T22" i="180"/>
  <c r="U22" i="180" s="1"/>
  <c r="Q22" i="180"/>
  <c r="R22" i="180" s="1"/>
  <c r="P22" i="180"/>
  <c r="N22" i="180"/>
  <c r="L22" i="180"/>
  <c r="K22" i="180"/>
  <c r="J22" i="180"/>
  <c r="M22" i="180" s="1"/>
  <c r="T21" i="180"/>
  <c r="U21" i="180" s="1"/>
  <c r="Q21" i="180"/>
  <c r="R21" i="180" s="1"/>
  <c r="P21" i="180"/>
  <c r="N21" i="180"/>
  <c r="L21" i="180"/>
  <c r="K21" i="180"/>
  <c r="J21" i="180"/>
  <c r="M21" i="180" s="1"/>
  <c r="T20" i="180"/>
  <c r="Q20" i="180"/>
  <c r="R20" i="180" s="1"/>
  <c r="P20" i="180"/>
  <c r="N20" i="180"/>
  <c r="L20" i="180"/>
  <c r="K20" i="180"/>
  <c r="J20" i="180"/>
  <c r="M20" i="180" s="1"/>
  <c r="T19" i="180"/>
  <c r="Q19" i="180"/>
  <c r="R19" i="180" s="1"/>
  <c r="P19" i="180"/>
  <c r="N19" i="180"/>
  <c r="L19" i="180"/>
  <c r="K19" i="180"/>
  <c r="J19" i="180"/>
  <c r="M19" i="180" s="1"/>
  <c r="T18" i="180"/>
  <c r="Q18" i="180"/>
  <c r="R18" i="180" s="1"/>
  <c r="P18" i="180"/>
  <c r="N18" i="180"/>
  <c r="M18" i="180"/>
  <c r="L18" i="180"/>
  <c r="K18" i="180"/>
  <c r="J18" i="180"/>
  <c r="T17" i="180"/>
  <c r="Q17" i="180"/>
  <c r="R17" i="180" s="1"/>
  <c r="P17" i="180"/>
  <c r="N17" i="180"/>
  <c r="L17" i="180"/>
  <c r="K17" i="180"/>
  <c r="J17" i="180"/>
  <c r="M17" i="180" s="1"/>
  <c r="T15" i="180"/>
  <c r="Q15" i="180"/>
  <c r="R15" i="180" s="1"/>
  <c r="P15" i="180"/>
  <c r="N15" i="180"/>
  <c r="U15" i="180" s="1"/>
  <c r="L15" i="180"/>
  <c r="K15" i="180"/>
  <c r="J15" i="180"/>
  <c r="M15" i="180" s="1"/>
  <c r="T14" i="180"/>
  <c r="U14" i="180" s="1"/>
  <c r="Q14" i="180"/>
  <c r="R14" i="180" s="1"/>
  <c r="P14" i="180"/>
  <c r="N14" i="180"/>
  <c r="L14" i="180"/>
  <c r="K14" i="180"/>
  <c r="J14" i="180"/>
  <c r="M14" i="180" s="1"/>
  <c r="T13" i="180"/>
  <c r="Q13" i="180"/>
  <c r="R13" i="180" s="1"/>
  <c r="P13" i="180"/>
  <c r="N13" i="180"/>
  <c r="L13" i="180"/>
  <c r="K13" i="180"/>
  <c r="J13" i="180"/>
  <c r="M13" i="180" s="1"/>
  <c r="T12" i="180"/>
  <c r="Q12" i="180"/>
  <c r="R12" i="180" s="1"/>
  <c r="P12" i="180"/>
  <c r="N12" i="180"/>
  <c r="L12" i="180"/>
  <c r="K12" i="180"/>
  <c r="J12" i="180"/>
  <c r="M12" i="180" s="1"/>
  <c r="T11" i="180"/>
  <c r="P11" i="180"/>
  <c r="N11" i="180"/>
  <c r="L11" i="180"/>
  <c r="K11" i="180"/>
  <c r="J11" i="180"/>
  <c r="M11" i="180" s="1"/>
  <c r="U13" i="180" l="1"/>
  <c r="U35" i="180"/>
  <c r="U12" i="180"/>
  <c r="M71" i="181"/>
  <c r="M59" i="181"/>
  <c r="M51" i="181"/>
  <c r="M41" i="181"/>
  <c r="M24" i="181"/>
  <c r="U23" i="180"/>
  <c r="U52" i="180"/>
  <c r="U19" i="180"/>
  <c r="U31" i="180"/>
  <c r="U43" i="180"/>
  <c r="M73" i="181"/>
  <c r="M52" i="181"/>
  <c r="M25" i="181"/>
  <c r="U11" i="180"/>
  <c r="U29" i="180"/>
  <c r="U39" i="180"/>
  <c r="M74" i="181"/>
  <c r="M63" i="181"/>
  <c r="M53" i="181"/>
  <c r="M26" i="181"/>
  <c r="U27" i="180"/>
  <c r="U38" i="180"/>
  <c r="M65" i="181"/>
  <c r="M54" i="181"/>
  <c r="M44" i="181"/>
  <c r="M27" i="181"/>
  <c r="M19" i="181"/>
  <c r="U30" i="180"/>
  <c r="U37" i="180"/>
  <c r="U54" i="180"/>
  <c r="M55" i="181"/>
  <c r="M28" i="181"/>
  <c r="F11" i="198"/>
  <c r="F84" i="196"/>
  <c r="M61" i="181"/>
  <c r="M29" i="181"/>
  <c r="M17" i="181"/>
  <c r="M23" i="181"/>
  <c r="M20" i="181"/>
  <c r="M45" i="181"/>
  <c r="M42" i="181"/>
  <c r="M39" i="181"/>
  <c r="M66" i="181"/>
  <c r="U12" i="181"/>
  <c r="M62" i="181"/>
  <c r="M33" i="181"/>
  <c r="M30" i="181"/>
  <c r="M21" i="181"/>
  <c r="M18" i="181"/>
  <c r="M37" i="181"/>
  <c r="U23" i="181"/>
  <c r="M12" i="181"/>
  <c r="U52" i="181"/>
  <c r="M43" i="181"/>
  <c r="M75" i="181"/>
  <c r="M72" i="181"/>
  <c r="M67" i="181"/>
  <c r="M64" i="181"/>
  <c r="U63" i="181"/>
  <c r="M60" i="181"/>
  <c r="U68" i="181"/>
  <c r="U69" i="181"/>
  <c r="U14" i="181"/>
  <c r="U36" i="181"/>
  <c r="U48" i="181"/>
  <c r="U28" i="181"/>
  <c r="U16" i="181"/>
  <c r="U62" i="181"/>
  <c r="U38" i="181"/>
  <c r="U46" i="181"/>
  <c r="U61" i="181"/>
  <c r="U51" i="181"/>
  <c r="U47" i="181"/>
  <c r="U37" i="181"/>
  <c r="U25" i="181"/>
  <c r="U17" i="181"/>
  <c r="U64" i="181"/>
  <c r="U27" i="181"/>
  <c r="U33" i="181"/>
  <c r="U53" i="181"/>
  <c r="U72" i="181"/>
  <c r="U13" i="181"/>
  <c r="U40" i="181"/>
  <c r="U30" i="181"/>
  <c r="U67" i="181"/>
  <c r="U74" i="181"/>
  <c r="U35" i="181"/>
  <c r="U55" i="181"/>
  <c r="U32" i="181"/>
  <c r="U50" i="181"/>
  <c r="U65" i="181"/>
  <c r="U49" i="181"/>
  <c r="U43" i="181"/>
  <c r="U24" i="181"/>
  <c r="U57" i="181"/>
  <c r="U41" i="181"/>
  <c r="U73" i="181"/>
  <c r="U66" i="181"/>
  <c r="U22" i="181"/>
  <c r="U26" i="181"/>
  <c r="U75" i="181"/>
  <c r="U31" i="181"/>
  <c r="U21" i="181"/>
  <c r="U56" i="181"/>
  <c r="U45" i="181"/>
  <c r="U29" i="181"/>
  <c r="U70" i="181"/>
  <c r="U54" i="181"/>
  <c r="U18" i="181"/>
  <c r="U59" i="181"/>
  <c r="U42" i="181"/>
  <c r="U15" i="181"/>
  <c r="U71" i="181"/>
  <c r="U39" i="181"/>
  <c r="U34" i="181"/>
  <c r="U20" i="181"/>
  <c r="U60" i="181"/>
  <c r="U58" i="181"/>
  <c r="U44" i="181"/>
  <c r="U19" i="181"/>
  <c r="U11" i="181"/>
  <c r="U17" i="180"/>
  <c r="U24" i="180"/>
  <c r="U25" i="180"/>
  <c r="U32" i="180"/>
  <c r="U33" i="180"/>
  <c r="U40" i="180"/>
  <c r="U41" i="180"/>
  <c r="U48" i="180"/>
  <c r="U55" i="180"/>
  <c r="U18" i="180"/>
  <c r="U26" i="180"/>
  <c r="U34" i="180"/>
  <c r="U42" i="180"/>
  <c r="U20" i="180"/>
  <c r="U28" i="180"/>
  <c r="U36" i="180"/>
  <c r="U44" i="180"/>
  <c r="U51" i="180"/>
  <c r="H11" i="198" l="1"/>
  <c r="H12" i="198" s="1"/>
  <c r="H13" i="198" s="1"/>
  <c r="H14" i="198" s="1"/>
  <c r="H15" i="198" s="1"/>
  <c r="H16" i="198" s="1"/>
  <c r="H17" i="198" s="1"/>
  <c r="H18" i="198" s="1"/>
  <c r="H19" i="198" s="1"/>
  <c r="H20" i="198" s="1"/>
  <c r="H21" i="198" s="1"/>
  <c r="H22" i="198" s="1"/>
  <c r="H23" i="198" s="1"/>
  <c r="H24" i="198" s="1"/>
  <c r="H25" i="198" s="1"/>
  <c r="H26" i="198" s="1"/>
  <c r="H27" i="198" s="1"/>
  <c r="H28" i="198" s="1"/>
  <c r="H29" i="198" s="1"/>
  <c r="H30" i="198" s="1"/>
  <c r="H31" i="198" s="1"/>
  <c r="H32" i="198" s="1"/>
  <c r="H33" i="198" s="1"/>
  <c r="H34" i="198" s="1"/>
  <c r="H35" i="198" s="1"/>
  <c r="H36" i="198" s="1"/>
  <c r="H37" i="198" s="1"/>
  <c r="H38" i="198" s="1"/>
  <c r="H39" i="198" s="1"/>
  <c r="H40" i="198" s="1"/>
  <c r="H41" i="198" s="1"/>
  <c r="H42" i="198" s="1"/>
  <c r="H43" i="198" s="1"/>
  <c r="H44" i="198" s="1"/>
  <c r="H45" i="198" s="1"/>
  <c r="H46" i="198" s="1"/>
  <c r="H47" i="198" s="1"/>
  <c r="H48" i="198" s="1"/>
  <c r="H49" i="198" s="1"/>
  <c r="H50" i="198" s="1"/>
  <c r="H51" i="198" s="1"/>
  <c r="H52" i="198" s="1"/>
  <c r="H53" i="198" s="1"/>
  <c r="H54" i="198" s="1"/>
  <c r="H55" i="198" s="1"/>
  <c r="H56" i="198" s="1"/>
  <c r="H57" i="198" s="1"/>
  <c r="H58" i="198" s="1"/>
  <c r="H59" i="198" s="1"/>
  <c r="H60" i="198" s="1"/>
  <c r="H61" i="198" s="1"/>
  <c r="H62" i="198" s="1"/>
  <c r="H63" i="198" s="1"/>
  <c r="H64" i="198" s="1"/>
  <c r="H65" i="198" s="1"/>
  <c r="H66" i="198" s="1"/>
  <c r="H67" i="198" s="1"/>
  <c r="H68" i="198" s="1"/>
  <c r="H69" i="198" s="1"/>
  <c r="H70" i="198" s="1"/>
  <c r="H71" i="198" s="1"/>
  <c r="H72" i="198" s="1"/>
  <c r="H73" i="198" s="1"/>
  <c r="H74" i="198" s="1"/>
  <c r="H75" i="198" s="1"/>
  <c r="H76" i="198" s="1"/>
  <c r="H77" i="198" s="1"/>
  <c r="H78" i="198" s="1"/>
  <c r="H79" i="198" s="1"/>
  <c r="H80" i="198" s="1"/>
  <c r="H81" i="198" s="1"/>
  <c r="H82" i="198" s="1"/>
  <c r="H83" i="198" s="1"/>
  <c r="H84" i="198" s="1"/>
  <c r="H85" i="198" s="1"/>
  <c r="H86" i="198" s="1"/>
  <c r="H87" i="198" s="1"/>
  <c r="H88" i="198" s="1"/>
  <c r="H89" i="198" s="1"/>
  <c r="H90" i="198" s="1"/>
  <c r="F93" i="198" s="1"/>
  <c r="Q11" i="198"/>
  <c r="R11" i="198" s="1"/>
  <c r="I67" i="178"/>
  <c r="H12" i="178"/>
  <c r="H13" i="178" s="1"/>
  <c r="H14" i="178" s="1"/>
  <c r="H15" i="178" s="1"/>
  <c r="H16" i="178" s="1"/>
  <c r="H17" i="178" s="1"/>
  <c r="H18" i="178" s="1"/>
  <c r="H19" i="178" s="1"/>
  <c r="H20" i="178" s="1"/>
  <c r="H21" i="178" s="1"/>
  <c r="H22" i="178" s="1"/>
  <c r="H23" i="178" s="1"/>
  <c r="H24" i="178" s="1"/>
  <c r="H25" i="178" s="1"/>
  <c r="H26" i="178" s="1"/>
  <c r="H27" i="178" s="1"/>
  <c r="H28" i="178" s="1"/>
  <c r="H29" i="178" s="1"/>
  <c r="H30" i="178" s="1"/>
  <c r="H31" i="178" s="1"/>
  <c r="H32" i="178" s="1"/>
  <c r="H33" i="178" s="1"/>
  <c r="H34" i="178" s="1"/>
  <c r="H35" i="178" s="1"/>
  <c r="H36" i="178" s="1"/>
  <c r="H37" i="178" s="1"/>
  <c r="H38" i="178" s="1"/>
  <c r="H39" i="178" s="1"/>
  <c r="H40" i="178" s="1"/>
  <c r="H41" i="178" s="1"/>
  <c r="H42" i="178" s="1"/>
  <c r="H43" i="178" s="1"/>
  <c r="H44" i="178" s="1"/>
  <c r="H45" i="178" s="1"/>
  <c r="H46" i="178" s="1"/>
  <c r="H47" i="178" s="1"/>
  <c r="H48" i="178" s="1"/>
  <c r="H49" i="178" s="1"/>
  <c r="H50" i="178" s="1"/>
  <c r="H51" i="178" s="1"/>
  <c r="H52" i="178" s="1"/>
  <c r="H53" i="178" s="1"/>
  <c r="H54" i="178" s="1"/>
  <c r="H55" i="178" s="1"/>
  <c r="H56" i="178" s="1"/>
  <c r="H57" i="178" s="1"/>
  <c r="H58" i="178" s="1"/>
  <c r="H59" i="178" s="1"/>
  <c r="H60" i="178" s="1"/>
  <c r="H61" i="178" s="1"/>
  <c r="H62" i="178" s="1"/>
  <c r="H63" i="178" s="1"/>
  <c r="F67" i="178" s="1"/>
  <c r="E71" i="178" l="1"/>
  <c r="F11" i="180" s="1"/>
  <c r="T55" i="178"/>
  <c r="Q55" i="178"/>
  <c r="R55" i="178" s="1"/>
  <c r="P55" i="178"/>
  <c r="N55" i="178"/>
  <c r="L55" i="178"/>
  <c r="K55" i="178"/>
  <c r="J55" i="178"/>
  <c r="M55" i="178" s="1"/>
  <c r="T54" i="178"/>
  <c r="Q54" i="178"/>
  <c r="R54" i="178" s="1"/>
  <c r="P54" i="178"/>
  <c r="N54" i="178"/>
  <c r="L54" i="178"/>
  <c r="K54" i="178"/>
  <c r="J54" i="178"/>
  <c r="M54" i="178" s="1"/>
  <c r="T53" i="178"/>
  <c r="Q53" i="178"/>
  <c r="R53" i="178" s="1"/>
  <c r="P53" i="178"/>
  <c r="N53" i="178"/>
  <c r="L53" i="178"/>
  <c r="K53" i="178"/>
  <c r="J53" i="178"/>
  <c r="M53" i="178" s="1"/>
  <c r="T52" i="178"/>
  <c r="Q52" i="178"/>
  <c r="R52" i="178" s="1"/>
  <c r="P52" i="178"/>
  <c r="N52" i="178"/>
  <c r="L52" i="178"/>
  <c r="K52" i="178"/>
  <c r="J52" i="178"/>
  <c r="M52" i="178" s="1"/>
  <c r="T51" i="178"/>
  <c r="Q51" i="178"/>
  <c r="R51" i="178" s="1"/>
  <c r="P51" i="178"/>
  <c r="N51" i="178"/>
  <c r="L51" i="178"/>
  <c r="K51" i="178"/>
  <c r="J51" i="178"/>
  <c r="M51" i="178" s="1"/>
  <c r="T50" i="178"/>
  <c r="Q50" i="178"/>
  <c r="R50" i="178" s="1"/>
  <c r="P50" i="178"/>
  <c r="N50" i="178"/>
  <c r="L50" i="178"/>
  <c r="K50" i="178"/>
  <c r="J50" i="178"/>
  <c r="M50" i="178" s="1"/>
  <c r="P49" i="178"/>
  <c r="N49" i="178"/>
  <c r="T48" i="178"/>
  <c r="Q48" i="178"/>
  <c r="R48" i="178" s="1"/>
  <c r="P48" i="178"/>
  <c r="N48" i="178"/>
  <c r="L48" i="178"/>
  <c r="K48" i="178"/>
  <c r="J48" i="178"/>
  <c r="M48" i="178" s="1"/>
  <c r="T47" i="178"/>
  <c r="Q47" i="178"/>
  <c r="R47" i="178" s="1"/>
  <c r="P47" i="178"/>
  <c r="N47" i="178"/>
  <c r="L47" i="178"/>
  <c r="K47" i="178"/>
  <c r="J47" i="178"/>
  <c r="M47" i="178" s="1"/>
  <c r="T46" i="178"/>
  <c r="Q46" i="178"/>
  <c r="R46" i="178" s="1"/>
  <c r="P46" i="178"/>
  <c r="N46" i="178"/>
  <c r="L46" i="178"/>
  <c r="K46" i="178"/>
  <c r="J46" i="178"/>
  <c r="M46" i="178" s="1"/>
  <c r="T45" i="178"/>
  <c r="Q45" i="178"/>
  <c r="R45" i="178" s="1"/>
  <c r="P45" i="178"/>
  <c r="N45" i="178"/>
  <c r="L45" i="178"/>
  <c r="K45" i="178"/>
  <c r="J45" i="178"/>
  <c r="M45" i="178" s="1"/>
  <c r="T44" i="178"/>
  <c r="Q44" i="178"/>
  <c r="R44" i="178" s="1"/>
  <c r="P44" i="178"/>
  <c r="N44" i="178"/>
  <c r="L44" i="178"/>
  <c r="K44" i="178"/>
  <c r="J44" i="178"/>
  <c r="M44" i="178" s="1"/>
  <c r="T43" i="178"/>
  <c r="Q43" i="178"/>
  <c r="R43" i="178" s="1"/>
  <c r="P43" i="178"/>
  <c r="N43" i="178"/>
  <c r="L43" i="178"/>
  <c r="K43" i="178"/>
  <c r="J43" i="178"/>
  <c r="M43" i="178" s="1"/>
  <c r="T42" i="178"/>
  <c r="Q42" i="178"/>
  <c r="R42" i="178" s="1"/>
  <c r="P42" i="178"/>
  <c r="N42" i="178"/>
  <c r="L42" i="178"/>
  <c r="K42" i="178"/>
  <c r="J42" i="178"/>
  <c r="M42" i="178" s="1"/>
  <c r="T41" i="178"/>
  <c r="Q41" i="178"/>
  <c r="R41" i="178" s="1"/>
  <c r="P41" i="178"/>
  <c r="N41" i="178"/>
  <c r="L41" i="178"/>
  <c r="K41" i="178"/>
  <c r="J41" i="178"/>
  <c r="M41" i="178" s="1"/>
  <c r="T40" i="178"/>
  <c r="Q40" i="178"/>
  <c r="R40" i="178" s="1"/>
  <c r="P40" i="178"/>
  <c r="N40" i="178"/>
  <c r="L40" i="178"/>
  <c r="K40" i="178"/>
  <c r="J40" i="178"/>
  <c r="M40" i="178" s="1"/>
  <c r="T39" i="178"/>
  <c r="Q39" i="178"/>
  <c r="R39" i="178" s="1"/>
  <c r="P39" i="178"/>
  <c r="N39" i="178"/>
  <c r="L39" i="178"/>
  <c r="K39" i="178"/>
  <c r="J39" i="178"/>
  <c r="M39" i="178" s="1"/>
  <c r="T38" i="178"/>
  <c r="Q38" i="178"/>
  <c r="R38" i="178" s="1"/>
  <c r="P38" i="178"/>
  <c r="N38" i="178"/>
  <c r="L38" i="178"/>
  <c r="K38" i="178"/>
  <c r="J38" i="178"/>
  <c r="M38" i="178" s="1"/>
  <c r="T37" i="178"/>
  <c r="Q37" i="178"/>
  <c r="R37" i="178" s="1"/>
  <c r="P37" i="178"/>
  <c r="N37" i="178"/>
  <c r="L37" i="178"/>
  <c r="K37" i="178"/>
  <c r="J37" i="178"/>
  <c r="M37" i="178" s="1"/>
  <c r="T36" i="178"/>
  <c r="Q36" i="178"/>
  <c r="R36" i="178" s="1"/>
  <c r="P36" i="178"/>
  <c r="N36" i="178"/>
  <c r="L36" i="178"/>
  <c r="K36" i="178"/>
  <c r="J36" i="178"/>
  <c r="M36" i="178" s="1"/>
  <c r="T35" i="178"/>
  <c r="Q35" i="178"/>
  <c r="R35" i="178" s="1"/>
  <c r="P35" i="178"/>
  <c r="N35" i="178"/>
  <c r="L35" i="178"/>
  <c r="K35" i="178"/>
  <c r="J35" i="178"/>
  <c r="M35" i="178" s="1"/>
  <c r="T34" i="178"/>
  <c r="Q34" i="178"/>
  <c r="R34" i="178" s="1"/>
  <c r="P34" i="178"/>
  <c r="N34" i="178"/>
  <c r="L34" i="178"/>
  <c r="K34" i="178"/>
  <c r="J34" i="178"/>
  <c r="M34" i="178" s="1"/>
  <c r="T33" i="178"/>
  <c r="Q33" i="178"/>
  <c r="R33" i="178" s="1"/>
  <c r="P33" i="178"/>
  <c r="N33" i="178"/>
  <c r="L33" i="178"/>
  <c r="K33" i="178"/>
  <c r="J33" i="178"/>
  <c r="M33" i="178" s="1"/>
  <c r="T32" i="178"/>
  <c r="Q32" i="178"/>
  <c r="R32" i="178" s="1"/>
  <c r="P32" i="178"/>
  <c r="N32" i="178"/>
  <c r="L32" i="178"/>
  <c r="K32" i="178"/>
  <c r="J32" i="178"/>
  <c r="M32" i="178" s="1"/>
  <c r="T31" i="178"/>
  <c r="Q31" i="178"/>
  <c r="R31" i="178" s="1"/>
  <c r="P31" i="178"/>
  <c r="N31" i="178"/>
  <c r="L31" i="178"/>
  <c r="K31" i="178"/>
  <c r="J31" i="178"/>
  <c r="M31" i="178" s="1"/>
  <c r="T30" i="178"/>
  <c r="Q30" i="178"/>
  <c r="R30" i="178" s="1"/>
  <c r="P30" i="178"/>
  <c r="N30" i="178"/>
  <c r="L30" i="178"/>
  <c r="K30" i="178"/>
  <c r="J30" i="178"/>
  <c r="M30" i="178" s="1"/>
  <c r="T29" i="178"/>
  <c r="Q29" i="178"/>
  <c r="R29" i="178" s="1"/>
  <c r="P29" i="178"/>
  <c r="N29" i="178"/>
  <c r="L29" i="178"/>
  <c r="K29" i="178"/>
  <c r="J29" i="178"/>
  <c r="M29" i="178" s="1"/>
  <c r="T28" i="178"/>
  <c r="Q28" i="178"/>
  <c r="R28" i="178" s="1"/>
  <c r="P28" i="178"/>
  <c r="N28" i="178"/>
  <c r="L28" i="178"/>
  <c r="K28" i="178"/>
  <c r="J28" i="178"/>
  <c r="M28" i="178" s="1"/>
  <c r="T27" i="178"/>
  <c r="Q27" i="178"/>
  <c r="R27" i="178" s="1"/>
  <c r="P27" i="178"/>
  <c r="N27" i="178"/>
  <c r="L27" i="178"/>
  <c r="K27" i="178"/>
  <c r="J27" i="178"/>
  <c r="M27" i="178" s="1"/>
  <c r="T26" i="178"/>
  <c r="Q26" i="178"/>
  <c r="R26" i="178" s="1"/>
  <c r="P26" i="178"/>
  <c r="N26" i="178"/>
  <c r="L26" i="178"/>
  <c r="K26" i="178"/>
  <c r="J26" i="178"/>
  <c r="M26" i="178" s="1"/>
  <c r="T25" i="178"/>
  <c r="Q25" i="178"/>
  <c r="R25" i="178" s="1"/>
  <c r="P25" i="178"/>
  <c r="N25" i="178"/>
  <c r="L25" i="178"/>
  <c r="K25" i="178"/>
  <c r="J25" i="178"/>
  <c r="M25" i="178" s="1"/>
  <c r="T24" i="178"/>
  <c r="Q24" i="178"/>
  <c r="R24" i="178" s="1"/>
  <c r="P24" i="178"/>
  <c r="N24" i="178"/>
  <c r="L24" i="178"/>
  <c r="K24" i="178"/>
  <c r="J24" i="178"/>
  <c r="M24" i="178" s="1"/>
  <c r="T23" i="178"/>
  <c r="Q23" i="178"/>
  <c r="R23" i="178" s="1"/>
  <c r="P23" i="178"/>
  <c r="N23" i="178"/>
  <c r="L23" i="178"/>
  <c r="K23" i="178"/>
  <c r="J23" i="178"/>
  <c r="M23" i="178" s="1"/>
  <c r="T22" i="178"/>
  <c r="Q22" i="178"/>
  <c r="R22" i="178" s="1"/>
  <c r="P22" i="178"/>
  <c r="N22" i="178"/>
  <c r="L22" i="178"/>
  <c r="K22" i="178"/>
  <c r="J22" i="178"/>
  <c r="M22" i="178" s="1"/>
  <c r="T21" i="178"/>
  <c r="Q21" i="178"/>
  <c r="R21" i="178" s="1"/>
  <c r="P21" i="178"/>
  <c r="N21" i="178"/>
  <c r="L21" i="178"/>
  <c r="K21" i="178"/>
  <c r="J21" i="178"/>
  <c r="M21" i="178" s="1"/>
  <c r="T20" i="178"/>
  <c r="Q20" i="178"/>
  <c r="R20" i="178" s="1"/>
  <c r="P20" i="178"/>
  <c r="N20" i="178"/>
  <c r="L20" i="178"/>
  <c r="K20" i="178"/>
  <c r="J20" i="178"/>
  <c r="M20" i="178" s="1"/>
  <c r="T19" i="178"/>
  <c r="Q19" i="178"/>
  <c r="R19" i="178" s="1"/>
  <c r="P19" i="178"/>
  <c r="N19" i="178"/>
  <c r="L19" i="178"/>
  <c r="K19" i="178"/>
  <c r="J19" i="178"/>
  <c r="M19" i="178" s="1"/>
  <c r="T18" i="178"/>
  <c r="Q18" i="178"/>
  <c r="R18" i="178" s="1"/>
  <c r="P18" i="178"/>
  <c r="N18" i="178"/>
  <c r="L18" i="178"/>
  <c r="K18" i="178"/>
  <c r="J18" i="178"/>
  <c r="M18" i="178" s="1"/>
  <c r="T17" i="178"/>
  <c r="Q17" i="178"/>
  <c r="R17" i="178" s="1"/>
  <c r="P17" i="178"/>
  <c r="N17" i="178"/>
  <c r="L17" i="178"/>
  <c r="K17" i="178"/>
  <c r="J17" i="178"/>
  <c r="M17" i="178" s="1"/>
  <c r="T15" i="178"/>
  <c r="Q15" i="178"/>
  <c r="R15" i="178" s="1"/>
  <c r="P15" i="178"/>
  <c r="N15" i="178"/>
  <c r="L15" i="178"/>
  <c r="K15" i="178"/>
  <c r="J15" i="178"/>
  <c r="M15" i="178" s="1"/>
  <c r="T14" i="178"/>
  <c r="Q14" i="178"/>
  <c r="R14" i="178" s="1"/>
  <c r="P14" i="178"/>
  <c r="N14" i="178"/>
  <c r="L14" i="178"/>
  <c r="K14" i="178"/>
  <c r="J14" i="178"/>
  <c r="M14" i="178" s="1"/>
  <c r="T13" i="178"/>
  <c r="Q13" i="178"/>
  <c r="R13" i="178" s="1"/>
  <c r="P13" i="178"/>
  <c r="N13" i="178"/>
  <c r="L13" i="178"/>
  <c r="K13" i="178"/>
  <c r="J13" i="178"/>
  <c r="M13" i="178" s="1"/>
  <c r="T12" i="178"/>
  <c r="Q12" i="178"/>
  <c r="R12" i="178" s="1"/>
  <c r="P12" i="178"/>
  <c r="N12" i="178"/>
  <c r="L12" i="178"/>
  <c r="K12" i="178"/>
  <c r="J12" i="178"/>
  <c r="M12" i="178" s="1"/>
  <c r="T11" i="178"/>
  <c r="Q11" i="178"/>
  <c r="R11" i="178" s="1"/>
  <c r="P11" i="178"/>
  <c r="N11" i="178"/>
  <c r="L11" i="178"/>
  <c r="K11" i="178"/>
  <c r="J11" i="178"/>
  <c r="M11" i="178" s="1"/>
  <c r="Q11" i="180" l="1"/>
  <c r="R11" i="180" s="1"/>
  <c r="H11" i="180"/>
  <c r="H12" i="180" s="1"/>
  <c r="H13" i="180" s="1"/>
  <c r="H14" i="180" s="1"/>
  <c r="H15" i="180" s="1"/>
  <c r="H16" i="180" s="1"/>
  <c r="H17" i="180" s="1"/>
  <c r="H18" i="180" s="1"/>
  <c r="H19" i="180" s="1"/>
  <c r="H20" i="180" s="1"/>
  <c r="H21" i="180" s="1"/>
  <c r="H22" i="180" s="1"/>
  <c r="H23" i="180" s="1"/>
  <c r="H24" i="180" s="1"/>
  <c r="H25" i="180" s="1"/>
  <c r="H26" i="180" s="1"/>
  <c r="H27" i="180" s="1"/>
  <c r="H28" i="180" s="1"/>
  <c r="H29" i="180" s="1"/>
  <c r="H30" i="180" s="1"/>
  <c r="H31" i="180" s="1"/>
  <c r="H32" i="180" s="1"/>
  <c r="H33" i="180" s="1"/>
  <c r="H34" i="180" s="1"/>
  <c r="H35" i="180" s="1"/>
  <c r="H36" i="180" s="1"/>
  <c r="H37" i="180" s="1"/>
  <c r="H38" i="180" s="1"/>
  <c r="H39" i="180" s="1"/>
  <c r="H40" i="180" s="1"/>
  <c r="H41" i="180" s="1"/>
  <c r="H42" i="180" s="1"/>
  <c r="H43" i="180" s="1"/>
  <c r="H44" i="180" s="1"/>
  <c r="H45" i="180" s="1"/>
  <c r="H46" i="180" s="1"/>
  <c r="H47" i="180" s="1"/>
  <c r="H48" i="180" s="1"/>
  <c r="H49" i="180" s="1"/>
  <c r="H50" i="180" s="1"/>
  <c r="H51" i="180" s="1"/>
  <c r="H52" i="180" s="1"/>
  <c r="H53" i="180" s="1"/>
  <c r="H54" i="180" s="1"/>
  <c r="H55" i="180" s="1"/>
  <c r="H56" i="180" s="1"/>
  <c r="H57" i="180" s="1"/>
  <c r="H58" i="180" s="1"/>
  <c r="H59" i="180" s="1"/>
  <c r="H60" i="180" s="1"/>
  <c r="H61" i="180" s="1"/>
  <c r="H62" i="180" s="1"/>
  <c r="H63" i="180" s="1"/>
  <c r="H64" i="180" s="1"/>
  <c r="H65" i="180" s="1"/>
  <c r="H66" i="180" s="1"/>
  <c r="H67" i="180" s="1"/>
  <c r="H68" i="180" s="1"/>
  <c r="H69" i="180" s="1"/>
  <c r="H70" i="180" s="1"/>
  <c r="H71" i="180" s="1"/>
  <c r="H72" i="180" s="1"/>
  <c r="H73" i="180" s="1"/>
  <c r="F77" i="180" s="1"/>
  <c r="F11" i="181" s="1"/>
  <c r="Q11" i="181" s="1"/>
  <c r="R11" i="181" s="1"/>
  <c r="U11" i="178"/>
  <c r="U12" i="178"/>
  <c r="U13" i="178"/>
  <c r="U18" i="178"/>
  <c r="U24" i="178"/>
  <c r="U34" i="178"/>
  <c r="U40" i="178"/>
  <c r="U48" i="178"/>
  <c r="U15" i="178"/>
  <c r="U35" i="178"/>
  <c r="U14" i="178"/>
  <c r="U27" i="178"/>
  <c r="U43" i="178"/>
  <c r="U44" i="178"/>
  <c r="U28" i="178"/>
  <c r="U32" i="178"/>
  <c r="U36" i="178"/>
  <c r="U50" i="178"/>
  <c r="U51" i="178"/>
  <c r="U26" i="178"/>
  <c r="U42" i="178"/>
  <c r="U20" i="178"/>
  <c r="U19" i="178"/>
  <c r="U21" i="178"/>
  <c r="U29" i="178"/>
  <c r="U37" i="178"/>
  <c r="U45" i="178"/>
  <c r="U22" i="178"/>
  <c r="U30" i="178"/>
  <c r="U38" i="178"/>
  <c r="U46" i="178"/>
  <c r="U52" i="178"/>
  <c r="U53" i="178"/>
  <c r="U23" i="178"/>
  <c r="U31" i="178"/>
  <c r="U39" i="178"/>
  <c r="U47" i="178"/>
  <c r="U54" i="178"/>
  <c r="U55" i="178"/>
  <c r="U17" i="178"/>
  <c r="U25" i="178"/>
  <c r="U33" i="178"/>
  <c r="U41" i="178"/>
  <c r="H11" i="181" l="1"/>
  <c r="H12" i="181" s="1"/>
  <c r="H13" i="181" s="1"/>
  <c r="H14" i="181" s="1"/>
  <c r="H15" i="181" s="1"/>
  <c r="H16" i="181" s="1"/>
  <c r="H17" i="181" s="1"/>
  <c r="H18" i="181" s="1"/>
  <c r="H19" i="181" s="1"/>
  <c r="H20" i="181" s="1"/>
  <c r="H21" i="181" s="1"/>
  <c r="H22" i="181" s="1"/>
  <c r="H23" i="181" s="1"/>
  <c r="H24" i="181" s="1"/>
  <c r="H25" i="181" s="1"/>
  <c r="H26" i="181" s="1"/>
  <c r="H27" i="181" s="1"/>
  <c r="H28" i="181" s="1"/>
  <c r="H29" i="181" s="1"/>
  <c r="H30" i="181" s="1"/>
  <c r="H31" i="181" s="1"/>
  <c r="H32" i="181" s="1"/>
  <c r="H33" i="181" s="1"/>
  <c r="H34" i="181" s="1"/>
  <c r="H35" i="181" s="1"/>
  <c r="H36" i="181" s="1"/>
  <c r="H37" i="181" s="1"/>
  <c r="H38" i="181" s="1"/>
  <c r="H39" i="181" s="1"/>
  <c r="H40" i="181" s="1"/>
  <c r="H41" i="181" s="1"/>
  <c r="H42" i="181" s="1"/>
  <c r="H43" i="181" s="1"/>
  <c r="H44" i="181" s="1"/>
  <c r="H45" i="181" s="1"/>
  <c r="H46" i="181" s="1"/>
  <c r="H47" i="181" s="1"/>
  <c r="H48" i="181" s="1"/>
  <c r="H49" i="181" s="1"/>
  <c r="H50" i="181" s="1"/>
  <c r="H51" i="181" s="1"/>
  <c r="H52" i="181" s="1"/>
  <c r="H53" i="181" s="1"/>
  <c r="H54" i="181" s="1"/>
  <c r="H55" i="181" s="1"/>
  <c r="H56" i="181" s="1"/>
  <c r="H57" i="181" s="1"/>
  <c r="H58" i="181" s="1"/>
  <c r="H59" i="181" s="1"/>
  <c r="H60" i="181" s="1"/>
  <c r="H61" i="181" s="1"/>
  <c r="H62" i="181" s="1"/>
  <c r="H63" i="181" s="1"/>
  <c r="H64" i="181" s="1"/>
  <c r="H65" i="181" s="1"/>
  <c r="H66" i="181" s="1"/>
  <c r="H67" i="181" s="1"/>
  <c r="H68" i="181" s="1"/>
  <c r="H69" i="181" s="1"/>
  <c r="H70" i="181" s="1"/>
  <c r="H71" i="181" s="1"/>
  <c r="H72" i="181" s="1"/>
  <c r="H73" i="181" s="1"/>
  <c r="H74" i="181" s="1"/>
  <c r="H75" i="181" s="1"/>
  <c r="F79" i="181" s="1"/>
  <c r="E81" i="180" l="1"/>
</calcChain>
</file>

<file path=xl/sharedStrings.xml><?xml version="1.0" encoding="utf-8"?>
<sst xmlns="http://schemas.openxmlformats.org/spreadsheetml/2006/main" count="2365" uniqueCount="276">
  <si>
    <t>Sekolah</t>
  </si>
  <si>
    <t>Desa / Kecamatan</t>
  </si>
  <si>
    <t>Kabupaten</t>
  </si>
  <si>
    <t>: BANYUMAS</t>
  </si>
  <si>
    <t xml:space="preserve">Provinsi </t>
  </si>
  <si>
    <t>: JAWA TENGAH</t>
  </si>
  <si>
    <t>Tanggal</t>
  </si>
  <si>
    <t xml:space="preserve">No. Kode </t>
  </si>
  <si>
    <t xml:space="preserve">No. Bukti </t>
  </si>
  <si>
    <t>Uraian</t>
  </si>
  <si>
    <t>Penerimaan
(Debit)</t>
  </si>
  <si>
    <t>Pengeluaran
(Kredit)</t>
  </si>
  <si>
    <t>Saldo Kas</t>
  </si>
  <si>
    <t>: KB &amp; TK AL IRSYAD AL ISLAMIYYAH PURWOKERTO</t>
  </si>
  <si>
    <t>: SOKANEGARA / PURWOKERTO TIMUR</t>
  </si>
  <si>
    <t xml:space="preserve">Listrik </t>
  </si>
  <si>
    <t>PDAM</t>
  </si>
  <si>
    <t>Bantuan Pulsa KS</t>
  </si>
  <si>
    <t>Transport KS</t>
  </si>
  <si>
    <t xml:space="preserve">Transport WKS </t>
  </si>
  <si>
    <t>Alat kebersihan</t>
  </si>
  <si>
    <t>Obat pembersih &amp; pengharum</t>
  </si>
  <si>
    <t>Biaya Administrasi</t>
  </si>
  <si>
    <t>Pajak</t>
  </si>
  <si>
    <t>Mengetahui,</t>
  </si>
  <si>
    <t xml:space="preserve">Kepala Sekolah </t>
  </si>
  <si>
    <t xml:space="preserve">Bendahara </t>
  </si>
  <si>
    <t xml:space="preserve">Saldo kas Umum </t>
  </si>
  <si>
    <t>Terdiri dari :</t>
  </si>
  <si>
    <t>Saldo Bank</t>
  </si>
  <si>
    <t>Saldo Kas Tunai</t>
  </si>
  <si>
    <t xml:space="preserve">Jumlah </t>
  </si>
  <si>
    <t>Orientasi Orangtua</t>
  </si>
  <si>
    <t xml:space="preserve">Air mineral galon </t>
  </si>
  <si>
    <t>Perawatan Komputer</t>
  </si>
  <si>
    <t>Perawatan Jaringan Listrik</t>
  </si>
  <si>
    <t>Refill Gas</t>
  </si>
  <si>
    <t xml:space="preserve">KB/TK   </t>
  </si>
  <si>
    <t>no</t>
  </si>
  <si>
    <t>tgl</t>
  </si>
  <si>
    <t>bulan</t>
  </si>
  <si>
    <t>jurnal voucher</t>
  </si>
  <si>
    <t>KB/TK+uraian</t>
  </si>
  <si>
    <t>COA</t>
  </si>
  <si>
    <t>URAIAN</t>
  </si>
  <si>
    <t>JUMLAH (DEBIT+KREDIT)</t>
  </si>
  <si>
    <t>JUMLAH (DEBIT+KREDIT)2</t>
  </si>
  <si>
    <t>KOSONGI</t>
  </si>
  <si>
    <t>UNIT</t>
  </si>
  <si>
    <t>CONCENATE</t>
  </si>
  <si>
    <t xml:space="preserve">SD 01   </t>
  </si>
  <si>
    <t>BUKU KAS UMUM</t>
  </si>
  <si>
    <t>Bantuan Pulsa Bendahara</t>
  </si>
  <si>
    <t>Transport Bendahara</t>
  </si>
  <si>
    <t>Orientasi Siswa Baru</t>
  </si>
  <si>
    <t>Khusnul Khotimah, S.Si., S.Pd.</t>
  </si>
  <si>
    <t>Jilid Portofolio</t>
  </si>
  <si>
    <t>Saldo bulan lalu</t>
  </si>
  <si>
    <t>Penarikan Sampah</t>
  </si>
  <si>
    <t>Minuman Guru dan Karyawan</t>
  </si>
  <si>
    <t xml:space="preserve">Telepon </t>
  </si>
  <si>
    <t>Operasional Mobil Sekolah</t>
  </si>
  <si>
    <t xml:space="preserve">Bantuan Pulsa WKS </t>
  </si>
  <si>
    <t xml:space="preserve">Bantuan Pulsa Wali Kelas  </t>
  </si>
  <si>
    <t>Kunjungan Tamu</t>
  </si>
  <si>
    <t>Perawatan Jaringan Air</t>
  </si>
  <si>
    <t>Perkantoran</t>
  </si>
  <si>
    <t>Pengambilan dana dropping dari BSM</t>
  </si>
  <si>
    <t>Diterima kas tunai di bendahara</t>
  </si>
  <si>
    <t>KKG/MGMP</t>
  </si>
  <si>
    <t>Perawatan Gedung</t>
  </si>
  <si>
    <t>Bahan media pembelajaran habis pakai</t>
  </si>
  <si>
    <t>Perawatan Kebun dan Taman</t>
  </si>
  <si>
    <t>Pemeriksaan kesehatan Siswa</t>
  </si>
  <si>
    <t>IGTK Kecamatan</t>
  </si>
  <si>
    <t>Pelatihan Guru</t>
  </si>
  <si>
    <t>Work sheet</t>
  </si>
  <si>
    <t>ATK Lain-lain</t>
  </si>
  <si>
    <t>Perawatan Mobil</t>
  </si>
  <si>
    <t>Pengeluaran
(Debit)</t>
  </si>
  <si>
    <t>Penerimaan
(Kredit)</t>
  </si>
  <si>
    <t>Persiapan Lomba / pembinaan</t>
  </si>
  <si>
    <t>Pelaksanaan Lomba tk kabupaten</t>
  </si>
  <si>
    <t>Reward Guru/Karyawan berprestasi</t>
  </si>
  <si>
    <t>Progres Report</t>
  </si>
  <si>
    <t>Akhirussanah</t>
  </si>
  <si>
    <t>Map Ijazah</t>
  </si>
  <si>
    <t>Sukses Program Pendidikan Akhlak (PPA)</t>
  </si>
  <si>
    <t>Perawatan AC</t>
  </si>
  <si>
    <t>Pengobatan cepat ( Pertolongan pertama )</t>
  </si>
  <si>
    <t>Honor Pelatih Ekstrakurikuler</t>
  </si>
  <si>
    <t>Duplikat Piala</t>
  </si>
  <si>
    <t>Penyembelihan hewan qurban</t>
  </si>
  <si>
    <t>Internet</t>
  </si>
  <si>
    <t>GOPTKI</t>
  </si>
  <si>
    <t>Alat Dapur</t>
  </si>
  <si>
    <t>Home Visit Siswa Dalam Kota</t>
  </si>
  <si>
    <t xml:space="preserve">Langganan Majalah/koran </t>
  </si>
  <si>
    <t>Himpaudi</t>
  </si>
  <si>
    <t>Happy Day (Batike inyong / Cita-citaku / Aksiku)</t>
  </si>
  <si>
    <t xml:space="preserve">Mengundang Tokoh </t>
  </si>
  <si>
    <t>Home Visit Siswa Luar Kota</t>
  </si>
  <si>
    <t>Alat Pertukangan</t>
  </si>
  <si>
    <t>Sistem Informasi Manajemen (SIM) atau Humas Sekolah</t>
  </si>
  <si>
    <t>Perawatan Karpet dan Sarana Ibadah</t>
  </si>
  <si>
    <t xml:space="preserve">Outdor Study </t>
  </si>
  <si>
    <t>Rapat Internal</t>
  </si>
  <si>
    <t>Perawatan Elektronik Lain</t>
  </si>
  <si>
    <t>Home Visit SDM</t>
  </si>
  <si>
    <t xml:space="preserve">Buku PAI </t>
  </si>
  <si>
    <t>Perlengkapan Alat Ekstrakurikuler</t>
  </si>
  <si>
    <t>Mabit /Bina Ukhuwah Asatidzah</t>
  </si>
  <si>
    <t>Kertas Raport</t>
  </si>
  <si>
    <t>Buku Referensi Guru</t>
  </si>
  <si>
    <t>Festival Seni &amp; Makanan Banyumas</t>
  </si>
  <si>
    <t>Gema Qurani</t>
  </si>
  <si>
    <t>Kegiatan Ramadhan</t>
  </si>
  <si>
    <t>Silaturahmi Idul Fitri</t>
  </si>
  <si>
    <t>Surat Tanda Tamat Belajar</t>
  </si>
  <si>
    <t>Perawatan Alat Permainan</t>
  </si>
  <si>
    <t>Tas Portopolio Hasil Evaluasi</t>
  </si>
  <si>
    <t>Komputer</t>
  </si>
  <si>
    <t>Guest Teacher</t>
  </si>
  <si>
    <t>Biaya Lain-Lain</t>
  </si>
  <si>
    <t>Saldo Bulan Lalu</t>
  </si>
  <si>
    <t>Sigit Purwanto, A.Md.Kom.</t>
  </si>
  <si>
    <t>Bagi Hasil atau Bonus</t>
  </si>
  <si>
    <t xml:space="preserve"> </t>
  </si>
  <si>
    <t>BULAN JULI 2025</t>
  </si>
  <si>
    <t>By. Adm BSMNet JUN 25</t>
  </si>
  <si>
    <t>Rapat Kerja Sekolah</t>
  </si>
  <si>
    <t xml:space="preserve">Kegiatan Insidental </t>
  </si>
  <si>
    <t xml:space="preserve">Ketempatan Rapat </t>
  </si>
  <si>
    <t>Desain Kelas</t>
  </si>
  <si>
    <t>Administrasi Kelas</t>
  </si>
  <si>
    <t>Biaya Pemindahbukuan e-Banking</t>
  </si>
  <si>
    <t>DROPPING KB TK BLN JULI 2025</t>
  </si>
  <si>
    <t>Purwoketo, 31 Juli 2025</t>
  </si>
  <si>
    <t>Pada hari ini Kamis, 31 Juli 2025 Buku Kas Umum ditutup dengan keadaan / posisi buku sebagai berikut :</t>
  </si>
  <si>
    <t>BULAN AGUSTUS 2025</t>
  </si>
  <si>
    <t>540224/120231</t>
  </si>
  <si>
    <t>Printer</t>
  </si>
  <si>
    <t>Merah Putih / Ceria Kemerdekaan</t>
  </si>
  <si>
    <t>Studio Rekaman Mini</t>
  </si>
  <si>
    <t>Kegiatan Parenting</t>
  </si>
  <si>
    <t>Perlengkapan Desain UKS</t>
  </si>
  <si>
    <t>Sukses PPDB</t>
  </si>
  <si>
    <t>Batu Baterai</t>
  </si>
  <si>
    <t>Rehab Ringan Gedung</t>
  </si>
  <si>
    <t xml:space="preserve">Tartili </t>
  </si>
  <si>
    <t>By. Adm BSMNet JUL 25</t>
  </si>
  <si>
    <t>Diterima kas tunai di Bendahara</t>
  </si>
  <si>
    <t>Dropping unit TK bulan Agustus 2025</t>
  </si>
  <si>
    <t>Pada hari ini Ahad, 31 Agustus 2025 Buku Kas Umum ditutup dengan keadaan / posisi buku sebagai berikut :</t>
  </si>
  <si>
    <t>Pada hari ini Selasa, 30 September 2025 Buku Kas Umum ditutup dengan keadaan / posisi buku sebagai berikut :</t>
  </si>
  <si>
    <t>BULAN SEPTEMBER 2025</t>
  </si>
  <si>
    <t>Pengambilan Droping (Sewa Sound Milad)</t>
  </si>
  <si>
    <t>Kalender Al Irsyad (Siswa, SDM, Ruangan)</t>
  </si>
  <si>
    <t>Edu Fair / Open House (Milad Al Irsyad)</t>
  </si>
  <si>
    <t>Pengambilan Droping (Kontribusi Milad Pusat)</t>
  </si>
  <si>
    <t>Pengambilan Droping</t>
  </si>
  <si>
    <t>Desain Sekolah</t>
  </si>
  <si>
    <t>Konsultasi Pendidikan Bagi Orang Tua (2kali)</t>
  </si>
  <si>
    <t>Pas Photo</t>
  </si>
  <si>
    <t>By. Adm BSMNet AUG 25</t>
  </si>
  <si>
    <t>Dropping unit TK bulan September 2025</t>
  </si>
  <si>
    <t>Purwoketo, 30 September 2025</t>
  </si>
  <si>
    <t>Purwoketo, 31 Agustus 2025</t>
  </si>
  <si>
    <t>BULAN OKTOBER 2025</t>
  </si>
  <si>
    <t>Pelaksanaan Lomba Insidental</t>
  </si>
  <si>
    <t>Pengambilan Dropping</t>
  </si>
  <si>
    <t xml:space="preserve">Air Mineral Galon </t>
  </si>
  <si>
    <t>RPPH</t>
  </si>
  <si>
    <t>Rak Tas</t>
  </si>
  <si>
    <t>Media Pembelajaran</t>
  </si>
  <si>
    <t>Pramuka Siaga</t>
  </si>
  <si>
    <t>Perawatan Interior (Gordyn dll)</t>
  </si>
  <si>
    <t>Amplop</t>
  </si>
  <si>
    <t>Program Semester</t>
  </si>
  <si>
    <t>By. Adm BSMNet SEP 25</t>
  </si>
  <si>
    <t>Pencairan Droping Oktober 2025</t>
  </si>
  <si>
    <t>Pada hari ini Jum'at, 31 Oktober 2025 Buku Kas Umum ditutup dengan keadaan / posisi buku sebagai berikut :</t>
  </si>
  <si>
    <t>Purwoketo, 31 Oktober 2025</t>
  </si>
  <si>
    <t>BULAN NOVEMBER 2025</t>
  </si>
  <si>
    <t>Mengenal Hijaiyah</t>
  </si>
  <si>
    <t>Akreditasi Sekolah</t>
  </si>
  <si>
    <t>POPDA &amp; Seni</t>
  </si>
  <si>
    <t>Album Raport</t>
  </si>
  <si>
    <t>Purwoketo, 30 November 2025</t>
  </si>
  <si>
    <t>By. Adm.BSINet OCT 25</t>
  </si>
  <si>
    <t>Dropping November 2025</t>
  </si>
  <si>
    <t>Pengeluaran Tunai</t>
  </si>
  <si>
    <t>Non Tunai</t>
  </si>
  <si>
    <t>Pengeluaran Total</t>
  </si>
  <si>
    <t>pajak dll</t>
  </si>
  <si>
    <t>Pada hari ini Minggu, 30 November 2025 Buku Kas Umum ditutup dengan keadaan / posisi buku sebagai berikut :</t>
  </si>
  <si>
    <t>Pada hari ini Rabu, 31 Desember 2025 Buku Kas Umum ditutup dengan keadaan / posisi buku sebagai berikut :</t>
  </si>
  <si>
    <t>BULAN DESEMBER 2025</t>
  </si>
  <si>
    <t>Piagam Penghargaan Non Akademik</t>
  </si>
  <si>
    <t>Bamudik</t>
  </si>
  <si>
    <t>Pengambilan Droping (Penampung Air/Turn)</t>
  </si>
  <si>
    <t>Pengambilan Droping (Papan Nama Sekolah)</t>
  </si>
  <si>
    <t>Almari Arsip</t>
  </si>
  <si>
    <t>Operasional Mobil Sekolah/LPP</t>
  </si>
  <si>
    <t>Pajak Mobil</t>
  </si>
  <si>
    <t>Program Tahunan</t>
  </si>
  <si>
    <t>Perawatan CCTV</t>
  </si>
  <si>
    <t>Class Meeting</t>
  </si>
  <si>
    <t>Penampung Air (Turn)</t>
  </si>
  <si>
    <t>By. Adm.BSINet NOV 25</t>
  </si>
  <si>
    <t>Dropping Bulan Desember 2025</t>
  </si>
  <si>
    <t>Purwoketo, 31 Desember 2025</t>
  </si>
  <si>
    <t>Papan Nama Sekolah</t>
  </si>
  <si>
    <t>Happy Day</t>
  </si>
  <si>
    <t>Perawatan Mebeler</t>
  </si>
  <si>
    <t>Pengambilan Dropping (Operasional Sekolah)</t>
  </si>
  <si>
    <t>Pengambilan Dropping (Festival Seni &amp; Makanan Banyumas)</t>
  </si>
  <si>
    <t>Pengambilan Dropping (Outdoor Study ke Jenang Jaket)</t>
  </si>
  <si>
    <t>Pengambilan Dropping (Gema Qur'ani)</t>
  </si>
  <si>
    <t>By. Adm. BSINet DEC25</t>
  </si>
  <si>
    <t>BULAN JANUARI 2026</t>
  </si>
  <si>
    <t>Pada hari ini Sabtu, 31 Januari 2026 Buku Kas Umum ditutup dengan keadaan / posisi buku sebagai berikut :</t>
  </si>
  <si>
    <t>Purwoketo, 31 Januari 2026</t>
  </si>
  <si>
    <t>BULAN FEBRUARI 2026</t>
  </si>
  <si>
    <t>Purwoketo, 28 Februari 2026</t>
  </si>
  <si>
    <t>Pada hari ini Sabtu, 28 Februari 2026 Buku Kas Umum ditutup dengan keadaan / posisi buku sebagai berikut :</t>
  </si>
  <si>
    <t xml:space="preserve">Outdoor Study </t>
  </si>
  <si>
    <t>K3TK / K3S / MKKS</t>
  </si>
  <si>
    <t>Kalender Al Irsyad</t>
  </si>
  <si>
    <t>Pengambilan Droping (Tarhib Ramadhan)</t>
  </si>
  <si>
    <t>Permainan Outdoor</t>
  </si>
  <si>
    <t>Pengambilan Droping (Festival Banyumas)</t>
  </si>
  <si>
    <t>Pengambilan Droping (Operasional Sekolah)</t>
  </si>
  <si>
    <t>Pengambilan Droping (Gema Qurani)</t>
  </si>
  <si>
    <t>Pengambilan Droping (Baksos Ramadhan)</t>
  </si>
  <si>
    <t>Pengambilan Droping (Permainan Outdoor)</t>
  </si>
  <si>
    <t>Dana Pendaftaran SPMB Gel 1 TA 2026/2027</t>
  </si>
  <si>
    <t>Pengambilan Droping (Kegiatan Ramadhan Aksiku)</t>
  </si>
  <si>
    <t>Bon Droping</t>
  </si>
  <si>
    <t>By. Adm. BSINet Jan 26</t>
  </si>
  <si>
    <t>BULAN MARET 2026</t>
  </si>
  <si>
    <t>Purwoketo, 31 Maret 2026</t>
  </si>
  <si>
    <t>Pada hari ini Selasa, 31 Maret 2026 Buku Kas Umum ditutup dengan keadaan / posisi buku sebagai berikut :</t>
  </si>
  <si>
    <t>Pengambilan Droping (Bukber Ramadhan)</t>
  </si>
  <si>
    <t>By. Adm. BSINet FEB26</t>
  </si>
  <si>
    <t>BULAN APRIL 2026</t>
  </si>
  <si>
    <t>By. Adm. BSINet MAR26</t>
  </si>
  <si>
    <t>Dropping TK bulan April 2026</t>
  </si>
  <si>
    <t>Pengambilan Droping (untuk Pembelian Tablet)</t>
  </si>
  <si>
    <t>Pada hari ini Kamis, 30 April 2026 Buku Kas Umum ditutup dengan keadaan / posisi buku sebagai berikut :</t>
  </si>
  <si>
    <t>Purwoketo, 30 April 2026</t>
  </si>
  <si>
    <t>Tablet</t>
  </si>
  <si>
    <t>BULAN MEI 2026</t>
  </si>
  <si>
    <t>Pengembalian Bon Dropping</t>
  </si>
  <si>
    <t>Pengiriman Delegasi</t>
  </si>
  <si>
    <t>Super Kidz Camp</t>
  </si>
  <si>
    <t>Home Visit Siswa Luar Kota Jauh</t>
  </si>
  <si>
    <t>Outdoor Study</t>
  </si>
  <si>
    <t>Kenang - Kenangan</t>
  </si>
  <si>
    <t>By. Adm. BSINet APR26</t>
  </si>
  <si>
    <t>Dropping TK Bulan Mei 2026</t>
  </si>
  <si>
    <t>Pada hari ini Sabtu, 30 Mei 2026 Buku Kas Umum ditutup dengan keadaan / posisi buku sebagai berikut :</t>
  </si>
  <si>
    <t>Purwoketo, 31 Mei 2026</t>
  </si>
  <si>
    <t>Buku Kas Tunai</t>
  </si>
  <si>
    <t>Buku Kas Umum</t>
  </si>
  <si>
    <t>Sukses Setoran hafalan Ke LPP</t>
  </si>
  <si>
    <t>Tahfidzul Qur'an</t>
  </si>
  <si>
    <t>Dropping TK Bulan Juni 2026</t>
  </si>
  <si>
    <t>Pada hari ini Selasa, 30 Juni 2026 Buku Kas Umum ditutup dengan keadaan / posisi buku sebagai berikut :</t>
  </si>
  <si>
    <t>Jml</t>
  </si>
  <si>
    <t>Pengeluaran Asli</t>
  </si>
  <si>
    <t>Admin dll</t>
  </si>
  <si>
    <t>Purwoketo, 30 Juni 2026</t>
  </si>
  <si>
    <t>BULAN JUNI 2026</t>
  </si>
  <si>
    <t>Pengambilan Droping (Delegasi Pelatihan)</t>
  </si>
  <si>
    <t>By. Adm. BSINet MAY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</si>
</sst>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[$-421]dd\ mmmm\ yyyy;@"/>
    <numFmt numFmtId="167" formatCode="_(* #,##0.00_);_(* \(#,##0.00\);_(* &quot;-&quot;_);_(@_)"/>
    <numFmt numFmtId="168" formatCode="[$-421]dd\ mmmm\ yyyy"/>
  </numFmts>
  <fonts count="22" x14ac:knownFonts="1">
    <font>
      <sz val="11"/>
      <color theme="1"/>
      <name val="Calibri"/>
      <family val="2"/>
      <charset val="1"/>
      <scheme val="minor"/>
    </font>
    <font>
      <sz val="11"/>
      <name val="Arial Narrow"/>
      <family val="2"/>
    </font>
    <font>
      <b/>
      <sz val="11"/>
      <name val="Arial Narrow"/>
      <family val="2"/>
    </font>
    <font>
      <sz val="11"/>
      <color indexed="8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1"/>
      <color rgb="FFFF0000"/>
      <name val="Arial Narrow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  <font>
      <b/>
      <sz val="12"/>
      <name val="Arial Narrow"/>
      <family val="2"/>
    </font>
    <font>
      <i/>
      <sz val="10"/>
      <name val="Arial Narrow"/>
      <family val="2"/>
    </font>
    <font>
      <b/>
      <i/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41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0" fontId="5" fillId="0" borderId="0"/>
    <xf numFmtId="43" fontId="5" fillId="0" borderId="0" applyFont="0" applyFill="0" applyBorder="0" applyAlignment="0" applyProtection="0"/>
  </cellStyleXfs>
  <cellXfs count="25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7" fillId="0" borderId="0" xfId="1" applyNumberFormat="1" applyFont="1" applyFill="1" applyAlignment="1">
      <alignment vertical="center"/>
    </xf>
    <xf numFmtId="164" fontId="7" fillId="0" borderId="0" xfId="1" applyNumberFormat="1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2" fillId="0" borderId="0" xfId="1" applyNumberFormat="1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8" fillId="0" borderId="0" xfId="1" applyNumberFormat="1" applyFont="1" applyFill="1" applyAlignment="1">
      <alignment vertical="center"/>
    </xf>
    <xf numFmtId="164" fontId="8" fillId="0" borderId="0" xfId="1" applyNumberFormat="1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15" fontId="3" fillId="0" borderId="0" xfId="4" applyNumberFormat="1" applyFont="1" applyAlignment="1">
      <alignment horizontal="left" vertical="center" wrapText="1"/>
    </xf>
    <xf numFmtId="164" fontId="3" fillId="0" borderId="0" xfId="4" applyNumberFormat="1" applyFont="1" applyAlignment="1">
      <alignment horizontal="left" vertical="center" wrapText="1"/>
    </xf>
    <xf numFmtId="165" fontId="7" fillId="0" borderId="0" xfId="4" applyNumberFormat="1" applyFont="1" applyAlignment="1">
      <alignment vertical="center" shrinkToFit="1"/>
    </xf>
    <xf numFmtId="15" fontId="3" fillId="0" borderId="0" xfId="4" applyNumberFormat="1" applyFont="1" applyAlignment="1">
      <alignment horizontal="left" vertical="center" shrinkToFit="1"/>
    </xf>
    <xf numFmtId="165" fontId="7" fillId="0" borderId="0" xfId="2" applyNumberFormat="1" applyFont="1" applyFill="1" applyBorder="1" applyAlignment="1">
      <alignment vertical="center" shrinkToFit="1"/>
    </xf>
    <xf numFmtId="165" fontId="7" fillId="0" borderId="0" xfId="2" applyNumberFormat="1" applyFont="1" applyFill="1" applyBorder="1" applyAlignment="1">
      <alignment horizontal="center" vertical="center" shrinkToFit="1"/>
    </xf>
    <xf numFmtId="164" fontId="1" fillId="0" borderId="0" xfId="4" applyNumberFormat="1" applyFont="1" applyAlignment="1">
      <alignment horizontal="left" vertical="center" wrapText="1"/>
    </xf>
    <xf numFmtId="166" fontId="3" fillId="0" borderId="0" xfId="4" applyNumberFormat="1" applyFont="1" applyAlignment="1">
      <alignment horizontal="center" vertical="center" shrinkToFit="1"/>
    </xf>
    <xf numFmtId="1" fontId="3" fillId="0" borderId="0" xfId="4" applyNumberFormat="1" applyFont="1" applyAlignment="1">
      <alignment horizontal="center" vertical="center" shrinkToFit="1"/>
    </xf>
    <xf numFmtId="1" fontId="3" fillId="0" borderId="0" xfId="4" applyNumberFormat="1" applyFont="1" applyAlignment="1">
      <alignment horizontal="left" vertical="center" shrinkToFit="1"/>
    </xf>
    <xf numFmtId="165" fontId="1" fillId="0" borderId="0" xfId="2" applyNumberFormat="1" applyFont="1" applyFill="1" applyBorder="1" applyAlignment="1">
      <alignment horizontal="center" vertical="center" shrinkToFit="1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vertical="center"/>
    </xf>
    <xf numFmtId="165" fontId="7" fillId="0" borderId="0" xfId="2" applyNumberFormat="1" applyFont="1" applyFill="1" applyAlignment="1">
      <alignment vertical="center"/>
    </xf>
    <xf numFmtId="165" fontId="7" fillId="0" borderId="0" xfId="4" applyNumberFormat="1" applyFont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1" fillId="0" borderId="0" xfId="4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left" vertical="center"/>
    </xf>
    <xf numFmtId="164" fontId="1" fillId="0" borderId="1" xfId="2" applyNumberFormat="1" applyFont="1" applyFill="1" applyBorder="1" applyAlignment="1">
      <alignment horizontal="center" vertical="center"/>
    </xf>
    <xf numFmtId="167" fontId="1" fillId="0" borderId="1" xfId="2" applyNumberFormat="1" applyFont="1" applyFill="1" applyBorder="1" applyAlignment="1">
      <alignment horizontal="center" vertical="center"/>
    </xf>
    <xf numFmtId="0" fontId="1" fillId="0" borderId="1" xfId="4" applyFont="1" applyBorder="1" applyAlignment="1">
      <alignment horizontal="center" vertical="center"/>
    </xf>
    <xf numFmtId="164" fontId="1" fillId="0" borderId="0" xfId="2" applyNumberFormat="1" applyFont="1" applyFill="1" applyAlignment="1">
      <alignment horizontal="center" vertical="center"/>
    </xf>
    <xf numFmtId="164" fontId="1" fillId="0" borderId="0" xfId="1" applyNumberFormat="1" applyFont="1" applyFill="1" applyAlignment="1">
      <alignment vertical="center"/>
    </xf>
    <xf numFmtId="167" fontId="1" fillId="0" borderId="0" xfId="2" applyNumberFormat="1" applyFont="1" applyFill="1" applyAlignment="1">
      <alignment horizontal="center" vertical="center"/>
    </xf>
    <xf numFmtId="164" fontId="1" fillId="0" borderId="0" xfId="4" applyNumberFormat="1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/>
    </xf>
    <xf numFmtId="0" fontId="7" fillId="0" borderId="0" xfId="5" quotePrefix="1" applyFont="1" applyAlignment="1">
      <alignment horizontal="center" vertical="center"/>
    </xf>
    <xf numFmtId="166" fontId="3" fillId="0" borderId="0" xfId="0" quotePrefix="1" applyNumberFormat="1" applyFont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43" fontId="1" fillId="0" borderId="0" xfId="1" applyNumberFormat="1" applyFont="1" applyFill="1" applyBorder="1" applyAlignment="1">
      <alignment horizontal="center" vertical="center" shrinkToFit="1"/>
    </xf>
    <xf numFmtId="164" fontId="7" fillId="0" borderId="0" xfId="0" applyNumberFormat="1" applyFont="1" applyAlignment="1">
      <alignment vertical="center"/>
    </xf>
    <xf numFmtId="0" fontId="1" fillId="0" borderId="0" xfId="6" applyFont="1" applyAlignment="1">
      <alignment vertical="center"/>
    </xf>
    <xf numFmtId="43" fontId="7" fillId="0" borderId="0" xfId="0" applyNumberFormat="1" applyFont="1" applyAlignment="1">
      <alignment vertical="center"/>
    </xf>
    <xf numFmtId="164" fontId="1" fillId="0" borderId="0" xfId="3" applyFont="1" applyFill="1" applyBorder="1" applyAlignment="1">
      <alignment vertical="center"/>
    </xf>
    <xf numFmtId="41" fontId="7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5" fontId="7" fillId="0" borderId="2" xfId="2" applyNumberFormat="1" applyFont="1" applyFill="1" applyBorder="1" applyAlignment="1">
      <alignment vertical="center" shrinkToFit="1"/>
    </xf>
    <xf numFmtId="165" fontId="9" fillId="0" borderId="0" xfId="2" applyNumberFormat="1" applyFont="1" applyFill="1" applyBorder="1" applyAlignment="1">
      <alignment horizontal="center" vertical="center" shrinkToFit="1"/>
    </xf>
    <xf numFmtId="43" fontId="7" fillId="0" borderId="0" xfId="4" applyNumberFormat="1" applyFont="1" applyAlignment="1">
      <alignment vertical="center"/>
    </xf>
    <xf numFmtId="15" fontId="3" fillId="0" borderId="0" xfId="4" applyNumberFormat="1" applyFont="1" applyAlignment="1">
      <alignment horizontal="center" vertical="center" wrapText="1"/>
    </xf>
    <xf numFmtId="165" fontId="8" fillId="0" borderId="0" xfId="4" applyNumberFormat="1" applyFont="1" applyAlignment="1">
      <alignment horizontal="center" vertical="center"/>
    </xf>
    <xf numFmtId="15" fontId="3" fillId="0" borderId="2" xfId="4" applyNumberFormat="1" applyFont="1" applyBorder="1" applyAlignment="1">
      <alignment horizontal="left" vertical="center" wrapText="1"/>
    </xf>
    <xf numFmtId="164" fontId="3" fillId="0" borderId="2" xfId="4" applyNumberFormat="1" applyFont="1" applyBorder="1" applyAlignment="1">
      <alignment horizontal="left" vertical="center" wrapText="1"/>
    </xf>
    <xf numFmtId="15" fontId="3" fillId="0" borderId="0" xfId="4" applyNumberFormat="1" applyFont="1" applyAlignment="1">
      <alignment horizontal="left" vertical="center"/>
    </xf>
    <xf numFmtId="15" fontId="3" fillId="0" borderId="2" xfId="4" applyNumberFormat="1" applyFont="1" applyBorder="1" applyAlignment="1">
      <alignment horizontal="center" vertical="center" wrapText="1"/>
    </xf>
    <xf numFmtId="164" fontId="2" fillId="0" borderId="0" xfId="2" applyNumberFormat="1" applyFont="1" applyFill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7" fontId="2" fillId="0" borderId="0" xfId="2" applyNumberFormat="1" applyFont="1" applyFill="1" applyAlignment="1">
      <alignment horizontal="center" vertical="center"/>
    </xf>
    <xf numFmtId="0" fontId="2" fillId="0" borderId="0" xfId="4" applyFont="1" applyAlignment="1">
      <alignment horizontal="center" vertical="center"/>
    </xf>
    <xf numFmtId="0" fontId="2" fillId="0" borderId="0" xfId="4" applyFont="1" applyAlignment="1">
      <alignment vertical="center"/>
    </xf>
    <xf numFmtId="0" fontId="2" fillId="0" borderId="0" xfId="4" applyFont="1" applyAlignment="1">
      <alignment horizontal="left" vertical="center"/>
    </xf>
    <xf numFmtId="164" fontId="2" fillId="0" borderId="0" xfId="4" applyNumberFormat="1" applyFont="1" applyAlignment="1">
      <alignment vertical="center"/>
    </xf>
    <xf numFmtId="164" fontId="2" fillId="0" borderId="0" xfId="3" applyFont="1" applyFill="1" applyBorder="1" applyAlignment="1">
      <alignment vertical="center"/>
    </xf>
    <xf numFmtId="165" fontId="8" fillId="0" borderId="0" xfId="2" applyNumberFormat="1" applyFont="1" applyFill="1" applyBorder="1" applyAlignment="1">
      <alignment vertical="center" shrinkToFit="1"/>
    </xf>
    <xf numFmtId="168" fontId="10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167" fontId="11" fillId="0" borderId="1" xfId="0" applyNumberFormat="1" applyFont="1" applyBorder="1" applyAlignment="1">
      <alignment vertical="center"/>
    </xf>
    <xf numFmtId="167" fontId="11" fillId="0" borderId="1" xfId="0" applyNumberFormat="1" applyFont="1" applyBorder="1" applyAlignment="1">
      <alignment horizontal="left" vertical="center"/>
    </xf>
    <xf numFmtId="167" fontId="11" fillId="0" borderId="1" xfId="0" applyNumberFormat="1" applyFont="1" applyBorder="1" applyAlignment="1">
      <alignment horizontal="center" vertical="center"/>
    </xf>
    <xf numFmtId="167" fontId="11" fillId="0" borderId="1" xfId="0" applyNumberFormat="1" applyFont="1" applyBorder="1" applyAlignment="1">
      <alignment vertical="center" shrinkToFit="1"/>
    </xf>
    <xf numFmtId="167" fontId="13" fillId="0" borderId="1" xfId="0" applyNumberFormat="1" applyFont="1" applyBorder="1" applyAlignment="1">
      <alignment vertical="center" shrinkToFit="1"/>
    </xf>
    <xf numFmtId="167" fontId="13" fillId="0" borderId="1" xfId="0" applyNumberFormat="1" applyFont="1" applyBorder="1" applyAlignment="1">
      <alignment vertical="center"/>
    </xf>
    <xf numFmtId="168" fontId="14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/>
    </xf>
    <xf numFmtId="0" fontId="2" fillId="0" borderId="0" xfId="6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168" fontId="10" fillId="0" borderId="0" xfId="0" applyNumberFormat="1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167" fontId="11" fillId="0" borderId="0" xfId="0" applyNumberFormat="1" applyFont="1" applyAlignment="1">
      <alignment vertical="center"/>
    </xf>
    <xf numFmtId="167" fontId="11" fillId="0" borderId="0" xfId="0" applyNumberFormat="1" applyFont="1" applyAlignment="1">
      <alignment vertical="center" shrinkToFit="1"/>
    </xf>
    <xf numFmtId="167" fontId="11" fillId="0" borderId="0" xfId="0" applyNumberFormat="1" applyFont="1" applyAlignment="1">
      <alignment horizontal="left" vertical="center"/>
    </xf>
    <xf numFmtId="165" fontId="8" fillId="0" borderId="0" xfId="2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4" applyFont="1" applyAlignment="1">
      <alignment vertical="center"/>
    </xf>
    <xf numFmtId="165" fontId="8" fillId="0" borderId="0" xfId="2" applyNumberFormat="1" applyFont="1" applyFill="1" applyAlignment="1">
      <alignment vertical="center"/>
    </xf>
    <xf numFmtId="165" fontId="15" fillId="0" borderId="0" xfId="2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167" fontId="12" fillId="0" borderId="1" xfId="0" applyNumberFormat="1" applyFont="1" applyBorder="1" applyAlignment="1">
      <alignment vertical="center"/>
    </xf>
    <xf numFmtId="167" fontId="12" fillId="0" borderId="1" xfId="0" applyNumberFormat="1" applyFont="1" applyBorder="1" applyAlignment="1">
      <alignment vertical="center" shrinkToFit="1"/>
    </xf>
    <xf numFmtId="168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/>
    </xf>
    <xf numFmtId="164" fontId="12" fillId="0" borderId="1" xfId="2" applyNumberFormat="1" applyFont="1" applyFill="1" applyBorder="1" applyAlignment="1">
      <alignment horizontal="center" vertical="center"/>
    </xf>
    <xf numFmtId="167" fontId="12" fillId="0" borderId="1" xfId="2" applyNumberFormat="1" applyFont="1" applyFill="1" applyBorder="1" applyAlignment="1">
      <alignment horizontal="center" vertical="center"/>
    </xf>
    <xf numFmtId="0" fontId="12" fillId="0" borderId="1" xfId="4" applyFont="1" applyBorder="1" applyAlignment="1">
      <alignment horizontal="center" vertical="center"/>
    </xf>
    <xf numFmtId="0" fontId="12" fillId="0" borderId="0" xfId="6" applyFont="1" applyAlignment="1">
      <alignment vertical="center"/>
    </xf>
    <xf numFmtId="164" fontId="11" fillId="0" borderId="0" xfId="0" applyNumberFormat="1" applyFont="1" applyAlignment="1">
      <alignment vertical="center"/>
    </xf>
    <xf numFmtId="43" fontId="11" fillId="0" borderId="0" xfId="0" applyNumberFormat="1" applyFont="1" applyAlignment="1">
      <alignment vertical="center"/>
    </xf>
    <xf numFmtId="164" fontId="11" fillId="0" borderId="0" xfId="1" applyNumberFormat="1" applyFont="1" applyFill="1" applyAlignment="1">
      <alignment vertical="center"/>
    </xf>
    <xf numFmtId="0" fontId="12" fillId="0" borderId="0" xfId="4" applyFont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5" quotePrefix="1" applyFont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164" fontId="17" fillId="0" borderId="1" xfId="1" applyNumberFormat="1" applyFont="1" applyFill="1" applyBorder="1" applyAlignment="1">
      <alignment horizontal="center" vertical="center" wrapText="1"/>
    </xf>
    <xf numFmtId="164" fontId="17" fillId="0" borderId="1" xfId="1" applyNumberFormat="1" applyFont="1" applyFill="1" applyBorder="1" applyAlignment="1">
      <alignment horizontal="center" vertical="center"/>
    </xf>
    <xf numFmtId="164" fontId="12" fillId="0" borderId="0" xfId="2" applyNumberFormat="1" applyFont="1" applyFill="1" applyAlignment="1">
      <alignment horizontal="center" vertical="center"/>
    </xf>
    <xf numFmtId="164" fontId="12" fillId="0" borderId="0" xfId="1" applyNumberFormat="1" applyFont="1" applyFill="1" applyAlignment="1">
      <alignment vertical="center"/>
    </xf>
    <xf numFmtId="167" fontId="12" fillId="0" borderId="0" xfId="2" applyNumberFormat="1" applyFont="1" applyFill="1" applyAlignment="1">
      <alignment horizontal="center" vertical="center"/>
    </xf>
    <xf numFmtId="0" fontId="12" fillId="0" borderId="0" xfId="4" applyFont="1" applyAlignment="1">
      <alignment horizontal="left" vertical="center"/>
    </xf>
    <xf numFmtId="164" fontId="12" fillId="0" borderId="0" xfId="4" applyNumberFormat="1" applyFont="1" applyAlignment="1">
      <alignment vertical="center"/>
    </xf>
    <xf numFmtId="164" fontId="12" fillId="0" borderId="0" xfId="3" applyFont="1" applyFill="1" applyBorder="1" applyAlignment="1">
      <alignment vertical="center"/>
    </xf>
    <xf numFmtId="41" fontId="1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5" fontId="18" fillId="0" borderId="0" xfId="4" applyNumberFormat="1" applyFont="1" applyAlignment="1">
      <alignment horizontal="center" vertical="center" wrapText="1"/>
    </xf>
    <xf numFmtId="15" fontId="18" fillId="0" borderId="0" xfId="4" applyNumberFormat="1" applyFont="1" applyAlignment="1">
      <alignment horizontal="left" vertical="center" wrapText="1"/>
    </xf>
    <xf numFmtId="164" fontId="18" fillId="0" borderId="0" xfId="4" applyNumberFormat="1" applyFont="1" applyAlignment="1">
      <alignment horizontal="left" vertical="center" wrapText="1"/>
    </xf>
    <xf numFmtId="165" fontId="13" fillId="0" borderId="0" xfId="2" applyNumberFormat="1" applyFont="1" applyFill="1" applyBorder="1" applyAlignment="1">
      <alignment horizontal="center" vertical="center" shrinkToFit="1"/>
    </xf>
    <xf numFmtId="165" fontId="11" fillId="0" borderId="0" xfId="2" applyNumberFormat="1" applyFont="1" applyFill="1" applyBorder="1" applyAlignment="1">
      <alignment horizontal="center" vertical="center" shrinkToFit="1"/>
    </xf>
    <xf numFmtId="165" fontId="11" fillId="0" borderId="0" xfId="4" applyNumberFormat="1" applyFont="1" applyAlignment="1">
      <alignment vertical="center" shrinkToFit="1"/>
    </xf>
    <xf numFmtId="15" fontId="18" fillId="0" borderId="0" xfId="4" applyNumberFormat="1" applyFont="1" applyAlignment="1">
      <alignment horizontal="left" vertical="center" shrinkToFit="1"/>
    </xf>
    <xf numFmtId="165" fontId="11" fillId="0" borderId="0" xfId="2" applyNumberFormat="1" applyFont="1" applyFill="1" applyBorder="1" applyAlignment="1">
      <alignment vertical="center" shrinkToFit="1"/>
    </xf>
    <xf numFmtId="164" fontId="12" fillId="0" borderId="0" xfId="4" applyNumberFormat="1" applyFont="1" applyAlignment="1">
      <alignment horizontal="left" vertical="center" wrapText="1"/>
    </xf>
    <xf numFmtId="165" fontId="16" fillId="0" borderId="0" xfId="2" applyNumberFormat="1" applyFont="1" applyFill="1" applyBorder="1" applyAlignment="1">
      <alignment horizontal="center" vertical="center" shrinkToFit="1"/>
    </xf>
    <xf numFmtId="15" fontId="18" fillId="0" borderId="2" xfId="4" applyNumberFormat="1" applyFont="1" applyBorder="1" applyAlignment="1">
      <alignment horizontal="left" vertical="center" wrapText="1"/>
    </xf>
    <xf numFmtId="15" fontId="18" fillId="0" borderId="2" xfId="4" applyNumberFormat="1" applyFont="1" applyBorder="1" applyAlignment="1">
      <alignment horizontal="center" vertical="center" wrapText="1"/>
    </xf>
    <xf numFmtId="164" fontId="18" fillId="0" borderId="2" xfId="4" applyNumberFormat="1" applyFont="1" applyBorder="1" applyAlignment="1">
      <alignment horizontal="left" vertical="center" wrapText="1"/>
    </xf>
    <xf numFmtId="165" fontId="11" fillId="0" borderId="2" xfId="2" applyNumberFormat="1" applyFont="1" applyFill="1" applyBorder="1" applyAlignment="1">
      <alignment vertical="center" shrinkToFit="1"/>
    </xf>
    <xf numFmtId="165" fontId="13" fillId="0" borderId="0" xfId="2" applyNumberFormat="1" applyFont="1" applyFill="1" applyBorder="1" applyAlignment="1">
      <alignment vertical="center" shrinkToFit="1"/>
    </xf>
    <xf numFmtId="166" fontId="18" fillId="0" borderId="0" xfId="4" applyNumberFormat="1" applyFont="1" applyAlignment="1">
      <alignment horizontal="center" vertical="center" shrinkToFit="1"/>
    </xf>
    <xf numFmtId="1" fontId="18" fillId="0" borderId="0" xfId="4" applyNumberFormat="1" applyFont="1" applyAlignment="1">
      <alignment horizontal="center" vertical="center" shrinkToFit="1"/>
    </xf>
    <xf numFmtId="1" fontId="18" fillId="0" borderId="0" xfId="4" applyNumberFormat="1" applyFont="1" applyAlignment="1">
      <alignment horizontal="left" vertical="center" shrinkToFit="1"/>
    </xf>
    <xf numFmtId="165" fontId="12" fillId="0" borderId="0" xfId="2" applyNumberFormat="1" applyFont="1" applyFill="1" applyBorder="1" applyAlignment="1">
      <alignment horizontal="center" vertical="center" shrinkToFit="1"/>
    </xf>
    <xf numFmtId="43" fontId="11" fillId="0" borderId="0" xfId="8" applyFont="1" applyAlignment="1">
      <alignment vertical="center"/>
    </xf>
    <xf numFmtId="167" fontId="7" fillId="0" borderId="0" xfId="0" applyNumberFormat="1" applyFont="1" applyAlignment="1">
      <alignment vertical="center"/>
    </xf>
    <xf numFmtId="164" fontId="12" fillId="0" borderId="0" xfId="0" applyNumberFormat="1" applyFont="1" applyAlignment="1">
      <alignment vertical="center"/>
    </xf>
    <xf numFmtId="43" fontId="12" fillId="0" borderId="0" xfId="0" applyNumberFormat="1" applyFont="1" applyAlignment="1">
      <alignment vertical="center"/>
    </xf>
    <xf numFmtId="164" fontId="1" fillId="0" borderId="0" xfId="1" applyNumberFormat="1" applyFont="1" applyFill="1" applyAlignment="1">
      <alignment horizontal="center" vertical="center"/>
    </xf>
    <xf numFmtId="0" fontId="12" fillId="0" borderId="0" xfId="5" quotePrefix="1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167" fontId="12" fillId="0" borderId="1" xfId="0" applyNumberFormat="1" applyFont="1" applyBorder="1" applyAlignment="1">
      <alignment horizontal="center" vertical="center"/>
    </xf>
    <xf numFmtId="167" fontId="12" fillId="0" borderId="1" xfId="0" applyNumberFormat="1" applyFont="1" applyBorder="1" applyAlignment="1">
      <alignment horizontal="left" vertical="center"/>
    </xf>
    <xf numFmtId="41" fontId="12" fillId="0" borderId="0" xfId="0" applyNumberFormat="1" applyFont="1" applyAlignment="1">
      <alignment vertical="center"/>
    </xf>
    <xf numFmtId="165" fontId="12" fillId="0" borderId="0" xfId="0" applyNumberFormat="1" applyFont="1" applyAlignment="1">
      <alignment vertical="center"/>
    </xf>
    <xf numFmtId="168" fontId="12" fillId="0" borderId="0" xfId="0" applyNumberFormat="1" applyFont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167" fontId="12" fillId="0" borderId="0" xfId="0" applyNumberFormat="1" applyFont="1" applyAlignment="1">
      <alignment vertical="center"/>
    </xf>
    <xf numFmtId="167" fontId="12" fillId="0" borderId="0" xfId="0" applyNumberFormat="1" applyFont="1" applyAlignment="1">
      <alignment vertical="center" shrinkToFit="1"/>
    </xf>
    <xf numFmtId="167" fontId="12" fillId="0" borderId="0" xfId="0" applyNumberFormat="1" applyFont="1" applyAlignment="1">
      <alignment horizontal="left" vertical="center"/>
    </xf>
    <xf numFmtId="15" fontId="12" fillId="0" borderId="0" xfId="4" applyNumberFormat="1" applyFont="1" applyAlignment="1">
      <alignment horizontal="left" vertical="center" wrapText="1"/>
    </xf>
    <xf numFmtId="15" fontId="12" fillId="0" borderId="0" xfId="4" applyNumberFormat="1" applyFont="1" applyAlignment="1">
      <alignment horizontal="center" vertical="center" wrapText="1"/>
    </xf>
    <xf numFmtId="165" fontId="17" fillId="0" borderId="0" xfId="2" applyNumberFormat="1" applyFont="1" applyFill="1" applyBorder="1" applyAlignment="1">
      <alignment horizontal="center" vertical="center" shrinkToFit="1"/>
    </xf>
    <xf numFmtId="165" fontId="12" fillId="0" borderId="0" xfId="4" applyNumberFormat="1" applyFont="1" applyAlignment="1">
      <alignment vertical="center" shrinkToFit="1"/>
    </xf>
    <xf numFmtId="15" fontId="12" fillId="0" borderId="0" xfId="4" applyNumberFormat="1" applyFont="1" applyAlignment="1">
      <alignment horizontal="left" vertical="center" shrinkToFit="1"/>
    </xf>
    <xf numFmtId="165" fontId="12" fillId="0" borderId="0" xfId="2" applyNumberFormat="1" applyFont="1" applyFill="1" applyBorder="1" applyAlignment="1">
      <alignment vertical="center" shrinkToFit="1"/>
    </xf>
    <xf numFmtId="15" fontId="12" fillId="0" borderId="2" xfId="4" applyNumberFormat="1" applyFont="1" applyBorder="1" applyAlignment="1">
      <alignment horizontal="left" vertical="center" wrapText="1"/>
    </xf>
    <xf numFmtId="15" fontId="12" fillId="0" borderId="2" xfId="4" applyNumberFormat="1" applyFont="1" applyBorder="1" applyAlignment="1">
      <alignment horizontal="center" vertical="center" wrapText="1"/>
    </xf>
    <xf numFmtId="164" fontId="12" fillId="0" borderId="2" xfId="4" applyNumberFormat="1" applyFont="1" applyBorder="1" applyAlignment="1">
      <alignment horizontal="left" vertical="center" wrapText="1"/>
    </xf>
    <xf numFmtId="165" fontId="12" fillId="0" borderId="2" xfId="2" applyNumberFormat="1" applyFont="1" applyFill="1" applyBorder="1" applyAlignment="1">
      <alignment vertical="center" shrinkToFit="1"/>
    </xf>
    <xf numFmtId="43" fontId="12" fillId="0" borderId="0" xfId="8" applyFont="1" applyAlignment="1">
      <alignment vertical="center"/>
    </xf>
    <xf numFmtId="165" fontId="17" fillId="0" borderId="0" xfId="2" applyNumberFormat="1" applyFont="1" applyFill="1" applyBorder="1" applyAlignment="1">
      <alignment vertical="center" shrinkToFit="1"/>
    </xf>
    <xf numFmtId="166" fontId="12" fillId="0" borderId="0" xfId="4" applyNumberFormat="1" applyFont="1" applyAlignment="1">
      <alignment horizontal="center" vertical="center" shrinkToFit="1"/>
    </xf>
    <xf numFmtId="1" fontId="12" fillId="0" borderId="0" xfId="4" applyNumberFormat="1" applyFont="1" applyAlignment="1">
      <alignment horizontal="center" vertical="center" shrinkToFit="1"/>
    </xf>
    <xf numFmtId="1" fontId="12" fillId="0" borderId="0" xfId="4" applyNumberFormat="1" applyFont="1" applyAlignment="1">
      <alignment horizontal="left" vertical="center" shrinkToFit="1"/>
    </xf>
    <xf numFmtId="0" fontId="17" fillId="0" borderId="0" xfId="4" applyFont="1" applyAlignment="1">
      <alignment horizontal="center" vertical="center"/>
    </xf>
    <xf numFmtId="168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167" fontId="17" fillId="0" borderId="1" xfId="0" applyNumberFormat="1" applyFont="1" applyBorder="1" applyAlignment="1">
      <alignment vertical="center"/>
    </xf>
    <xf numFmtId="167" fontId="17" fillId="0" borderId="1" xfId="0" applyNumberFormat="1" applyFont="1" applyBorder="1" applyAlignment="1">
      <alignment vertical="center" shrinkToFit="1"/>
    </xf>
    <xf numFmtId="0" fontId="17" fillId="0" borderId="0" xfId="0" applyFont="1" applyAlignment="1">
      <alignment vertical="center"/>
    </xf>
    <xf numFmtId="164" fontId="17" fillId="0" borderId="0" xfId="2" applyNumberFormat="1" applyFont="1" applyFill="1" applyAlignment="1">
      <alignment horizontal="center" vertical="center"/>
    </xf>
    <xf numFmtId="164" fontId="17" fillId="0" borderId="0" xfId="1" applyNumberFormat="1" applyFont="1" applyFill="1" applyAlignment="1">
      <alignment vertical="center"/>
    </xf>
    <xf numFmtId="167" fontId="17" fillId="0" borderId="0" xfId="2" applyNumberFormat="1" applyFont="1" applyFill="1" applyAlignment="1">
      <alignment horizontal="center" vertical="center"/>
    </xf>
    <xf numFmtId="0" fontId="17" fillId="0" borderId="0" xfId="4" applyFont="1" applyAlignment="1">
      <alignment vertical="center"/>
    </xf>
    <xf numFmtId="0" fontId="17" fillId="0" borderId="0" xfId="4" applyFont="1" applyAlignment="1">
      <alignment horizontal="left" vertical="center"/>
    </xf>
    <xf numFmtId="164" fontId="17" fillId="0" borderId="0" xfId="4" applyNumberFormat="1" applyFont="1" applyAlignment="1">
      <alignment vertical="center"/>
    </xf>
    <xf numFmtId="164" fontId="17" fillId="0" borderId="0" xfId="3" applyFont="1" applyFill="1" applyBorder="1" applyAlignment="1">
      <alignment vertical="center"/>
    </xf>
    <xf numFmtId="0" fontId="17" fillId="0" borderId="0" xfId="6" applyFont="1" applyAlignment="1">
      <alignment vertical="center"/>
    </xf>
    <xf numFmtId="165" fontId="17" fillId="0" borderId="0" xfId="0" applyNumberFormat="1" applyFont="1" applyAlignment="1">
      <alignment vertical="center"/>
    </xf>
    <xf numFmtId="164" fontId="17" fillId="0" borderId="1" xfId="2" applyNumberFormat="1" applyFont="1" applyFill="1" applyBorder="1" applyAlignment="1">
      <alignment horizontal="center" vertical="center"/>
    </xf>
    <xf numFmtId="167" fontId="17" fillId="0" borderId="1" xfId="2" applyNumberFormat="1" applyFont="1" applyFill="1" applyBorder="1" applyAlignment="1">
      <alignment horizontal="center" vertical="center"/>
    </xf>
    <xf numFmtId="0" fontId="17" fillId="0" borderId="1" xfId="4" applyFont="1" applyBorder="1" applyAlignment="1">
      <alignment horizontal="center" vertical="center"/>
    </xf>
    <xf numFmtId="43" fontId="17" fillId="0" borderId="0" xfId="0" applyNumberFormat="1" applyFont="1" applyAlignment="1">
      <alignment vertical="center"/>
    </xf>
    <xf numFmtId="0" fontId="17" fillId="0" borderId="1" xfId="0" applyFont="1" applyBorder="1" applyAlignment="1">
      <alignment horizontal="left" vertical="center"/>
    </xf>
    <xf numFmtId="168" fontId="20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167" fontId="20" fillId="0" borderId="1" xfId="0" applyNumberFormat="1" applyFont="1" applyBorder="1" applyAlignment="1">
      <alignment vertical="center"/>
    </xf>
    <xf numFmtId="167" fontId="20" fillId="0" borderId="1" xfId="0" applyNumberFormat="1" applyFont="1" applyBorder="1" applyAlignment="1">
      <alignment vertical="center" shrinkToFit="1"/>
    </xf>
    <xf numFmtId="165" fontId="20" fillId="0" borderId="0" xfId="0" applyNumberFormat="1" applyFont="1" applyAlignment="1">
      <alignment vertical="center"/>
    </xf>
    <xf numFmtId="164" fontId="20" fillId="0" borderId="0" xfId="2" applyNumberFormat="1" applyFont="1" applyFill="1" applyAlignment="1">
      <alignment horizontal="center" vertical="center"/>
    </xf>
    <xf numFmtId="164" fontId="20" fillId="0" borderId="0" xfId="1" applyNumberFormat="1" applyFont="1" applyFill="1" applyAlignment="1">
      <alignment vertical="center"/>
    </xf>
    <xf numFmtId="167" fontId="20" fillId="0" borderId="0" xfId="2" applyNumberFormat="1" applyFont="1" applyFill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20" fillId="0" borderId="0" xfId="4" applyFont="1" applyAlignment="1">
      <alignment vertical="center"/>
    </xf>
    <xf numFmtId="0" fontId="20" fillId="0" borderId="0" xfId="4" applyFont="1" applyAlignment="1">
      <alignment horizontal="left" vertical="center"/>
    </xf>
    <xf numFmtId="164" fontId="20" fillId="0" borderId="0" xfId="4" applyNumberFormat="1" applyFont="1" applyAlignment="1">
      <alignment vertical="center"/>
    </xf>
    <xf numFmtId="164" fontId="20" fillId="0" borderId="0" xfId="3" applyFont="1" applyFill="1" applyBorder="1" applyAlignment="1">
      <alignment vertical="center"/>
    </xf>
    <xf numFmtId="0" fontId="20" fillId="0" borderId="0" xfId="0" applyFont="1" applyAlignment="1">
      <alignment vertical="center"/>
    </xf>
    <xf numFmtId="15" fontId="12" fillId="0" borderId="0" xfId="4" applyNumberFormat="1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64" fontId="1" fillId="0" borderId="0" xfId="1" applyNumberFormat="1" applyFont="1" applyFill="1" applyAlignment="1">
      <alignment vertical="center" wrapText="1"/>
    </xf>
    <xf numFmtId="164" fontId="1" fillId="0" borderId="0" xfId="1" applyNumberFormat="1" applyFont="1" applyFill="1" applyAlignment="1">
      <alignment horizontal="center" vertical="center" wrapText="1"/>
    </xf>
    <xf numFmtId="41" fontId="17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1" xfId="0" applyFont="1" applyBorder="1" applyAlignment="1">
      <alignment vertical="center"/>
    </xf>
    <xf numFmtId="167" fontId="20" fillId="0" borderId="1" xfId="0" applyNumberFormat="1" applyFont="1" applyBorder="1" applyAlignment="1">
      <alignment horizontal="left" vertical="center"/>
    </xf>
    <xf numFmtId="41" fontId="20" fillId="0" borderId="0" xfId="0" applyNumberFormat="1" applyFont="1" applyAlignment="1">
      <alignment vertical="center"/>
    </xf>
    <xf numFmtId="165" fontId="12" fillId="0" borderId="0" xfId="2" applyNumberFormat="1" applyFont="1" applyFill="1" applyAlignment="1">
      <alignment vertical="center"/>
    </xf>
    <xf numFmtId="165" fontId="12" fillId="0" borderId="0" xfId="4" applyNumberFormat="1" applyFont="1" applyAlignment="1">
      <alignment horizontal="center" vertical="center"/>
    </xf>
    <xf numFmtId="165" fontId="17" fillId="0" borderId="0" xfId="4" applyNumberFormat="1" applyFont="1" applyAlignment="1">
      <alignment horizontal="center" vertical="center"/>
    </xf>
    <xf numFmtId="43" fontId="12" fillId="0" borderId="0" xfId="4" applyNumberFormat="1" applyFont="1" applyAlignment="1">
      <alignment horizontal="center" vertical="center"/>
    </xf>
    <xf numFmtId="15" fontId="12" fillId="0" borderId="1" xfId="4" applyNumberFormat="1" applyFont="1" applyBorder="1" applyAlignment="1">
      <alignment vertical="center"/>
    </xf>
    <xf numFmtId="165" fontId="20" fillId="0" borderId="0" xfId="4" applyNumberFormat="1" applyFont="1" applyAlignment="1">
      <alignment horizontal="center" vertical="center"/>
    </xf>
    <xf numFmtId="0" fontId="20" fillId="0" borderId="0" xfId="6" applyFont="1" applyAlignment="1">
      <alignment vertical="center"/>
    </xf>
    <xf numFmtId="167" fontId="17" fillId="0" borderId="1" xfId="0" applyNumberFormat="1" applyFont="1" applyBorder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167" fontId="21" fillId="0" borderId="1" xfId="0" applyNumberFormat="1" applyFont="1" applyBorder="1" applyAlignment="1">
      <alignment vertical="center"/>
    </xf>
    <xf numFmtId="167" fontId="12" fillId="0" borderId="0" xfId="4" applyNumberFormat="1" applyFont="1" applyAlignment="1">
      <alignment horizontal="center" vertical="center"/>
    </xf>
    <xf numFmtId="167" fontId="17" fillId="0" borderId="0" xfId="0" applyNumberFormat="1" applyFont="1" applyAlignment="1">
      <alignment horizontal="center" vertical="center"/>
    </xf>
    <xf numFmtId="43" fontId="12" fillId="0" borderId="0" xfId="0" applyNumberFormat="1" applyFont="1" applyAlignment="1">
      <alignment horizontal="center" vertical="center"/>
    </xf>
    <xf numFmtId="167" fontId="1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13" fillId="0" borderId="0" xfId="4" applyNumberFormat="1" applyFont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165" fontId="11" fillId="0" borderId="0" xfId="4" applyNumberFormat="1" applyFont="1" applyAlignment="1">
      <alignment horizontal="center" vertical="center"/>
    </xf>
    <xf numFmtId="165" fontId="11" fillId="0" borderId="0" xfId="2" applyNumberFormat="1" applyFont="1" applyFill="1" applyAlignment="1">
      <alignment vertical="center"/>
    </xf>
    <xf numFmtId="0" fontId="19" fillId="0" borderId="0" xfId="0" applyFont="1" applyAlignment="1">
      <alignment horizontal="center" vertical="center"/>
    </xf>
    <xf numFmtId="15" fontId="18" fillId="0" borderId="0" xfId="4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2" fillId="0" borderId="0" xfId="4" applyFont="1" applyAlignment="1">
      <alignment horizontal="center" vertical="center"/>
    </xf>
    <xf numFmtId="165" fontId="12" fillId="0" borderId="0" xfId="2" applyNumberFormat="1" applyFont="1" applyFill="1" applyAlignment="1">
      <alignment vertical="center"/>
    </xf>
    <xf numFmtId="15" fontId="12" fillId="0" borderId="0" xfId="4" applyNumberFormat="1" applyFont="1" applyAlignment="1">
      <alignment horizontal="left" vertical="center"/>
    </xf>
    <xf numFmtId="165" fontId="12" fillId="0" borderId="0" xfId="4" applyNumberFormat="1" applyFont="1" applyAlignment="1">
      <alignment horizontal="center" vertical="center"/>
    </xf>
    <xf numFmtId="0" fontId="17" fillId="0" borderId="0" xfId="4" applyFont="1" applyAlignment="1">
      <alignment horizontal="center" vertical="center"/>
    </xf>
    <xf numFmtId="165" fontId="17" fillId="0" borderId="0" xfId="4" applyNumberFormat="1" applyFont="1" applyAlignment="1">
      <alignment horizontal="center" vertical="center"/>
    </xf>
  </cellXfs>
  <cellStyles count="9">
    <cellStyle name="Comma" xfId="8" builtinId="3"/>
    <cellStyle name="Comma [0]" xfId="1" builtinId="6"/>
    <cellStyle name="Comma [0] 2" xfId="2" xr:uid="{00000000-0005-0000-0000-000001000000}"/>
    <cellStyle name="Comma [0] 2 2" xfId="3" xr:uid="{00000000-0005-0000-0000-000002000000}"/>
    <cellStyle name="Normal" xfId="0" builtinId="0"/>
    <cellStyle name="Normal 2" xfId="4" xr:uid="{00000000-0005-0000-0000-000004000000}"/>
    <cellStyle name="Normal 2 4" xfId="5" xr:uid="{00000000-0005-0000-0000-000005000000}"/>
    <cellStyle name="Normal 8" xfId="7" xr:uid="{AB283821-AF7B-4CF3-8C14-4CD98354F382}"/>
    <cellStyle name="Normal_Jurnal Gabung Juli 2007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25812-B050-4F98-9499-F1084C194052}">
  <sheetPr>
    <tabColor rgb="FF92D050"/>
    <pageSetUpPr fitToPage="1"/>
  </sheetPr>
  <dimension ref="B1:V241"/>
  <sheetViews>
    <sheetView topLeftCell="A57" zoomScaleNormal="100" workbookViewId="0">
      <selection activeCell="H11" sqref="H11"/>
    </sheetView>
  </sheetViews>
  <sheetFormatPr defaultColWidth="9.21875" defaultRowHeight="20.100000000000001" customHeight="1" x14ac:dyDescent="0.3"/>
  <cols>
    <col min="1" max="1" width="9.21875" style="4"/>
    <col min="2" max="2" width="14.77734375" style="10" bestFit="1" customWidth="1"/>
    <col min="3" max="3" width="10.5546875" style="10" bestFit="1" customWidth="1"/>
    <col min="4" max="4" width="6.21875" style="4" customWidth="1"/>
    <col min="5" max="5" width="40.21875" style="4" customWidth="1"/>
    <col min="6" max="8" width="12.77734375" style="5" customWidth="1"/>
    <col min="9" max="9" width="14.5546875" style="4" bestFit="1" customWidth="1"/>
    <col min="10" max="10" width="11" style="4" customWidth="1"/>
    <col min="11" max="12" width="9.21875" style="4" customWidth="1"/>
    <col min="13" max="13" width="22.44140625" style="4" customWidth="1"/>
    <col min="14" max="14" width="33.44140625" style="4" customWidth="1"/>
    <col min="15" max="15" width="9.21875" style="4" customWidth="1"/>
    <col min="16" max="16" width="30.44140625" style="4" bestFit="1" customWidth="1"/>
    <col min="17" max="17" width="11.77734375" style="4" customWidth="1"/>
    <col min="18" max="18" width="11" style="4" customWidth="1"/>
    <col min="19" max="20" width="9.21875" style="4" customWidth="1"/>
    <col min="21" max="21" width="50.21875" style="4" customWidth="1"/>
    <col min="22" max="22" width="9.21875" style="4" customWidth="1"/>
    <col min="23" max="16384" width="9.21875" style="4"/>
  </cols>
  <sheetData>
    <row r="1" spans="2:22" ht="20.100000000000001" hidden="1" customHeight="1" x14ac:dyDescent="0.3">
      <c r="B1" s="7" t="s">
        <v>6</v>
      </c>
      <c r="C1" s="7" t="s">
        <v>7</v>
      </c>
      <c r="D1" s="7" t="s">
        <v>8</v>
      </c>
      <c r="E1" s="7" t="s">
        <v>9</v>
      </c>
      <c r="F1" s="8" t="s">
        <v>10</v>
      </c>
      <c r="G1" s="8" t="s">
        <v>11</v>
      </c>
      <c r="H1" s="9" t="s">
        <v>12</v>
      </c>
      <c r="I1" s="4">
        <v>1</v>
      </c>
      <c r="J1" s="36" t="s">
        <v>38</v>
      </c>
      <c r="K1" s="36" t="s">
        <v>39</v>
      </c>
      <c r="L1" s="37" t="s">
        <v>40</v>
      </c>
      <c r="M1" s="38" t="s">
        <v>41</v>
      </c>
      <c r="N1" s="38" t="s">
        <v>42</v>
      </c>
      <c r="O1" s="38" t="s">
        <v>43</v>
      </c>
      <c r="P1" s="38" t="s">
        <v>44</v>
      </c>
      <c r="Q1" s="38" t="s">
        <v>45</v>
      </c>
      <c r="R1" s="38" t="s">
        <v>46</v>
      </c>
      <c r="S1" s="38" t="s">
        <v>47</v>
      </c>
      <c r="T1" s="38" t="s">
        <v>48</v>
      </c>
      <c r="U1" s="38" t="s">
        <v>49</v>
      </c>
      <c r="V1" s="51" t="s">
        <v>37</v>
      </c>
    </row>
    <row r="2" spans="2:22" ht="20.100000000000001" customHeight="1" x14ac:dyDescent="0.3">
      <c r="B2" s="243" t="s">
        <v>51</v>
      </c>
      <c r="C2" s="243"/>
      <c r="D2" s="243"/>
      <c r="E2" s="243"/>
      <c r="F2" s="243"/>
      <c r="G2" s="243"/>
      <c r="H2" s="243"/>
    </row>
    <row r="3" spans="2:22" ht="20.100000000000001" customHeight="1" x14ac:dyDescent="0.3">
      <c r="B3" s="243" t="s">
        <v>128</v>
      </c>
      <c r="C3" s="243"/>
      <c r="D3" s="243"/>
      <c r="E3" s="243"/>
      <c r="F3" s="243"/>
      <c r="G3" s="243"/>
      <c r="H3" s="243"/>
    </row>
    <row r="4" spans="2:22" ht="20.100000000000001" customHeight="1" x14ac:dyDescent="0.3">
      <c r="B4" s="1"/>
      <c r="C4" s="48"/>
      <c r="D4" s="1"/>
      <c r="E4" s="1"/>
      <c r="F4" s="11"/>
      <c r="G4" s="11"/>
      <c r="H4" s="11"/>
    </row>
    <row r="5" spans="2:22" ht="20.100000000000001" customHeight="1" x14ac:dyDescent="0.3">
      <c r="B5" s="12" t="s">
        <v>0</v>
      </c>
      <c r="C5" s="48"/>
      <c r="D5" s="2" t="s">
        <v>13</v>
      </c>
      <c r="E5" s="2"/>
      <c r="F5" s="13"/>
      <c r="G5" s="14"/>
      <c r="H5" s="13"/>
    </row>
    <row r="6" spans="2:22" ht="20.100000000000001" customHeight="1" x14ac:dyDescent="0.3">
      <c r="B6" s="12" t="s">
        <v>1</v>
      </c>
      <c r="C6" s="48"/>
      <c r="D6" s="2" t="s">
        <v>14</v>
      </c>
      <c r="E6" s="2"/>
      <c r="F6" s="13"/>
      <c r="G6" s="14"/>
      <c r="H6" s="13"/>
    </row>
    <row r="7" spans="2:22" ht="20.100000000000001" customHeight="1" x14ac:dyDescent="0.3">
      <c r="B7" s="12" t="s">
        <v>2</v>
      </c>
      <c r="C7" s="48"/>
      <c r="D7" s="2" t="s">
        <v>3</v>
      </c>
      <c r="E7" s="2"/>
      <c r="F7" s="13"/>
      <c r="G7" s="14"/>
      <c r="H7" s="13"/>
      <c r="I7" s="50"/>
    </row>
    <row r="8" spans="2:22" ht="20.100000000000001" customHeight="1" x14ac:dyDescent="0.3">
      <c r="B8" s="15" t="s">
        <v>4</v>
      </c>
      <c r="D8" s="3" t="s">
        <v>5</v>
      </c>
      <c r="E8" s="3"/>
      <c r="F8" s="13"/>
      <c r="G8" s="14"/>
      <c r="H8" s="13"/>
      <c r="I8" s="52"/>
    </row>
    <row r="9" spans="2:22" ht="20.100000000000001" customHeight="1" x14ac:dyDescent="0.3">
      <c r="D9" s="10"/>
      <c r="G9" s="6"/>
      <c r="J9" s="32"/>
      <c r="K9" s="33"/>
      <c r="L9" s="46">
        <v>2</v>
      </c>
      <c r="M9" s="34"/>
      <c r="N9" s="32"/>
      <c r="O9" s="32"/>
      <c r="P9" s="32"/>
      <c r="Q9" s="32"/>
      <c r="R9" s="32"/>
      <c r="S9" s="32"/>
      <c r="T9" s="51" t="s">
        <v>37</v>
      </c>
      <c r="U9" s="32"/>
      <c r="V9" s="32"/>
    </row>
    <row r="10" spans="2:22" ht="27.6" x14ac:dyDescent="0.3">
      <c r="B10" s="43" t="s">
        <v>6</v>
      </c>
      <c r="C10" s="43" t="s">
        <v>7</v>
      </c>
      <c r="D10" s="43" t="s">
        <v>8</v>
      </c>
      <c r="E10" s="43" t="s">
        <v>9</v>
      </c>
      <c r="F10" s="44" t="s">
        <v>80</v>
      </c>
      <c r="G10" s="44" t="s">
        <v>79</v>
      </c>
      <c r="H10" s="45" t="s">
        <v>12</v>
      </c>
      <c r="J10" s="36" t="s">
        <v>38</v>
      </c>
      <c r="K10" s="36" t="s">
        <v>39</v>
      </c>
      <c r="L10" s="37" t="s">
        <v>40</v>
      </c>
      <c r="M10" s="38" t="s">
        <v>41</v>
      </c>
      <c r="N10" s="38" t="s">
        <v>42</v>
      </c>
      <c r="O10" s="38" t="s">
        <v>43</v>
      </c>
      <c r="P10" s="38" t="s">
        <v>44</v>
      </c>
      <c r="Q10" s="38" t="s">
        <v>45</v>
      </c>
      <c r="R10" s="38" t="s">
        <v>46</v>
      </c>
      <c r="S10" s="38" t="s">
        <v>47</v>
      </c>
      <c r="T10" s="38" t="s">
        <v>48</v>
      </c>
      <c r="U10" s="38" t="s">
        <v>49</v>
      </c>
      <c r="V10" s="51" t="s">
        <v>37</v>
      </c>
    </row>
    <row r="11" spans="2:22" ht="20.100000000000001" customHeight="1" x14ac:dyDescent="0.3">
      <c r="B11" s="74">
        <v>45839</v>
      </c>
      <c r="C11" s="75"/>
      <c r="D11" s="75"/>
      <c r="E11" s="76" t="s">
        <v>57</v>
      </c>
      <c r="F11" s="78"/>
      <c r="G11" s="80"/>
      <c r="H11" s="78">
        <v>35067379.780000016</v>
      </c>
      <c r="J11" s="39">
        <f t="shared" ref="J11:J55" si="0">D11</f>
        <v>0</v>
      </c>
      <c r="K11" s="40">
        <f>DAY(B11)</f>
        <v>1</v>
      </c>
      <c r="L11" s="41" t="str">
        <f>PROPER(TRIM(MID(SUBSTITUTE($B$3," ",REPT(" ",99)),99*INT((LEN($B$3)-LEN(SUBSTITUTE($B$3," ","")))/2),99)))</f>
        <v>Juli</v>
      </c>
      <c r="M11" s="34" t="str">
        <f>IF(J11&lt;1," ","JV-KB/TK-"&amp;$L$11&amp;"-"&amp;J11)</f>
        <v xml:space="preserve"> </v>
      </c>
      <c r="N11" s="32" t="str">
        <f>"KB/TK "&amp;E11</f>
        <v>KB/TK Saldo bulan lalu</v>
      </c>
      <c r="O11" s="34" t="s">
        <v>127</v>
      </c>
      <c r="P11" s="35" t="str">
        <f t="shared" ref="P11:P55" si="1">E11</f>
        <v>Saldo bulan lalu</v>
      </c>
      <c r="Q11" s="42">
        <f t="shared" ref="Q11:Q55" si="2">F11+G11</f>
        <v>0</v>
      </c>
      <c r="R11" s="42">
        <f t="shared" ref="R11:R55" si="3">Q11</f>
        <v>0</v>
      </c>
      <c r="S11" s="32"/>
      <c r="T11" s="34" t="str">
        <f>$T$10</f>
        <v>UNIT</v>
      </c>
      <c r="U11" s="53" t="str">
        <f>CONCATENATE(T11,N11)</f>
        <v>UNITKB/TK Saldo bulan lalu</v>
      </c>
      <c r="V11" s="51" t="s">
        <v>50</v>
      </c>
    </row>
    <row r="12" spans="2:22" ht="20.100000000000001" customHeight="1" x14ac:dyDescent="0.3">
      <c r="B12" s="74">
        <v>45839</v>
      </c>
      <c r="C12" s="75"/>
      <c r="D12" s="75"/>
      <c r="E12" s="77" t="s">
        <v>126</v>
      </c>
      <c r="F12" s="83">
        <v>12949.52</v>
      </c>
      <c r="G12" s="81"/>
      <c r="H12" s="79">
        <f>H11+F12-G12</f>
        <v>35080329.300000019</v>
      </c>
      <c r="J12" s="39">
        <f t="shared" si="0"/>
        <v>0</v>
      </c>
      <c r="K12" s="40">
        <f t="shared" ref="K12:K55" si="4">DAY(B12)</f>
        <v>1</v>
      </c>
      <c r="L12" s="41" t="str">
        <f t="shared" ref="L12:L55" si="5">PROPER(TRIM(MID(SUBSTITUTE($B$3," ",REPT(" ",99)),99*INT((LEN($B$3)-LEN(SUBSTITUTE($B$3," ","")))/2),99)))</f>
        <v>Juli</v>
      </c>
      <c r="M12" s="34" t="str">
        <f t="shared" ref="M12:M55" si="6">IF(J12&lt;1," ","JV-KB/TK-"&amp;$L$10&amp;"-"&amp;J12)</f>
        <v xml:space="preserve"> </v>
      </c>
      <c r="N12" s="32" t="str">
        <f t="shared" ref="N12:N55" si="7">"KB/TK "&amp;E12</f>
        <v>KB/TK Bagi Hasil atau Bonus</v>
      </c>
      <c r="O12" s="34" t="s">
        <v>127</v>
      </c>
      <c r="P12" s="35" t="str">
        <f t="shared" si="1"/>
        <v>Bagi Hasil atau Bonus</v>
      </c>
      <c r="Q12" s="42">
        <f t="shared" si="2"/>
        <v>12949.52</v>
      </c>
      <c r="R12" s="42">
        <f t="shared" si="3"/>
        <v>12949.52</v>
      </c>
      <c r="S12" s="32"/>
      <c r="T12" s="34" t="str">
        <f t="shared" ref="T12:T55" si="8">$T$10</f>
        <v>UNIT</v>
      </c>
      <c r="U12" s="53" t="str">
        <f t="shared" ref="U12:U55" si="9">CONCATENATE(T12,N12)</f>
        <v>UNITKB/TK Bagi Hasil atau Bonus</v>
      </c>
      <c r="V12" s="51"/>
    </row>
    <row r="13" spans="2:22" ht="20.100000000000001" customHeight="1" x14ac:dyDescent="0.3">
      <c r="B13" s="74">
        <v>45839</v>
      </c>
      <c r="C13" s="75"/>
      <c r="D13" s="75"/>
      <c r="E13" s="77" t="s">
        <v>23</v>
      </c>
      <c r="F13" s="78"/>
      <c r="G13" s="83">
        <v>2589.9</v>
      </c>
      <c r="H13" s="79">
        <f t="shared" ref="H13:H63" si="10">H12+F13-G13</f>
        <v>35077739.400000021</v>
      </c>
      <c r="J13" s="39">
        <f t="shared" si="0"/>
        <v>0</v>
      </c>
      <c r="K13" s="40">
        <f t="shared" si="4"/>
        <v>1</v>
      </c>
      <c r="L13" s="41" t="str">
        <f t="shared" si="5"/>
        <v>Juli</v>
      </c>
      <c r="M13" s="34" t="str">
        <f t="shared" si="6"/>
        <v xml:space="preserve"> </v>
      </c>
      <c r="N13" s="32" t="str">
        <f t="shared" si="7"/>
        <v>KB/TK Pajak</v>
      </c>
      <c r="O13" s="34" t="s">
        <v>127</v>
      </c>
      <c r="P13" s="35" t="str">
        <f t="shared" si="1"/>
        <v>Pajak</v>
      </c>
      <c r="Q13" s="42">
        <f t="shared" si="2"/>
        <v>2589.9</v>
      </c>
      <c r="R13" s="42">
        <f t="shared" si="3"/>
        <v>2589.9</v>
      </c>
      <c r="S13" s="32"/>
      <c r="T13" s="34" t="str">
        <f t="shared" si="8"/>
        <v>UNIT</v>
      </c>
      <c r="U13" s="53" t="str">
        <f t="shared" si="9"/>
        <v>UNITKB/TK Pajak</v>
      </c>
      <c r="V13" s="51"/>
    </row>
    <row r="14" spans="2:22" ht="20.100000000000001" customHeight="1" x14ac:dyDescent="0.3">
      <c r="B14" s="74">
        <v>45839</v>
      </c>
      <c r="C14" s="75"/>
      <c r="D14" s="75"/>
      <c r="E14" s="77" t="s">
        <v>22</v>
      </c>
      <c r="F14" s="78"/>
      <c r="G14" s="82">
        <v>10000</v>
      </c>
      <c r="H14" s="79">
        <f t="shared" si="10"/>
        <v>35067739.400000021</v>
      </c>
      <c r="J14" s="39">
        <f>D14</f>
        <v>0</v>
      </c>
      <c r="K14" s="40">
        <f>DAY(B14)</f>
        <v>1</v>
      </c>
      <c r="L14" s="41" t="str">
        <f t="shared" si="5"/>
        <v>Juli</v>
      </c>
      <c r="M14" s="34" t="str">
        <f>IF(J14&lt;1," ","JV-KB/TK-"&amp;$L$10&amp;"-"&amp;J14)</f>
        <v xml:space="preserve"> </v>
      </c>
      <c r="N14" s="32" t="str">
        <f>"KB/TK "&amp;E14</f>
        <v>KB/TK Biaya Administrasi</v>
      </c>
      <c r="O14" s="34" t="s">
        <v>127</v>
      </c>
      <c r="P14" s="35" t="str">
        <f>E14</f>
        <v>Biaya Administrasi</v>
      </c>
      <c r="Q14" s="42">
        <f>F14+G14</f>
        <v>10000</v>
      </c>
      <c r="R14" s="42">
        <f>Q14</f>
        <v>10000</v>
      </c>
      <c r="S14" s="32"/>
      <c r="T14" s="34" t="str">
        <f t="shared" si="8"/>
        <v>UNIT</v>
      </c>
      <c r="U14" s="53" t="str">
        <f>CONCATENATE(T14,N14)</f>
        <v>UNITKB/TK Biaya Administrasi</v>
      </c>
      <c r="V14" s="51"/>
    </row>
    <row r="15" spans="2:22" ht="20.100000000000001" customHeight="1" x14ac:dyDescent="0.3">
      <c r="B15" s="74">
        <v>45839</v>
      </c>
      <c r="C15" s="75">
        <v>553100</v>
      </c>
      <c r="D15" s="75">
        <v>1</v>
      </c>
      <c r="E15" s="77" t="s">
        <v>123</v>
      </c>
      <c r="F15" s="78"/>
      <c r="G15" s="78">
        <v>326000</v>
      </c>
      <c r="H15" s="79">
        <f t="shared" si="10"/>
        <v>34741739.400000021</v>
      </c>
      <c r="J15" s="39">
        <f t="shared" ref="J15" si="11">D15</f>
        <v>1</v>
      </c>
      <c r="K15" s="40">
        <f t="shared" ref="K15" si="12">DAY(B15)</f>
        <v>1</v>
      </c>
      <c r="L15" s="41" t="str">
        <f t="shared" si="5"/>
        <v>Juli</v>
      </c>
      <c r="M15" s="34" t="str">
        <f t="shared" ref="M15" si="13">IF(J15&lt;1," ","JV-KB/TK-"&amp;$L$10&amp;"-"&amp;J15)</f>
        <v>JV-KB/TK-bulan-1</v>
      </c>
      <c r="N15" s="32" t="str">
        <f t="shared" ref="N15" si="14">"KB/TK "&amp;E15</f>
        <v>KB/TK Biaya Lain-Lain</v>
      </c>
      <c r="O15" s="34" t="s">
        <v>127</v>
      </c>
      <c r="P15" s="35" t="str">
        <f t="shared" ref="P15" si="15">E15</f>
        <v>Biaya Lain-Lain</v>
      </c>
      <c r="Q15" s="42">
        <f t="shared" ref="Q15" si="16">F15+G15</f>
        <v>326000</v>
      </c>
      <c r="R15" s="42">
        <f t="shared" ref="R15" si="17">Q15</f>
        <v>326000</v>
      </c>
      <c r="S15" s="32"/>
      <c r="T15" s="34" t="str">
        <f t="shared" si="8"/>
        <v>UNIT</v>
      </c>
      <c r="U15" s="53" t="str">
        <f t="shared" ref="U15" si="18">CONCATENATE(T15,N15)</f>
        <v>UNITKB/TK Biaya Lain-Lain</v>
      </c>
      <c r="V15" s="51"/>
    </row>
    <row r="16" spans="2:22" ht="20.100000000000001" customHeight="1" x14ac:dyDescent="0.3">
      <c r="B16" s="74">
        <v>45840</v>
      </c>
      <c r="C16" s="75"/>
      <c r="D16" s="75"/>
      <c r="E16" s="77" t="s">
        <v>129</v>
      </c>
      <c r="F16" s="78"/>
      <c r="G16" s="82">
        <v>10000</v>
      </c>
      <c r="H16" s="79">
        <f t="shared" si="10"/>
        <v>34731739.400000021</v>
      </c>
      <c r="J16" s="39"/>
      <c r="K16" s="40"/>
      <c r="L16" s="41"/>
      <c r="M16" s="34"/>
      <c r="N16" s="32"/>
      <c r="O16" s="34"/>
      <c r="P16" s="35"/>
      <c r="Q16" s="42"/>
      <c r="R16" s="42"/>
      <c r="S16" s="32"/>
      <c r="T16" s="34"/>
      <c r="U16" s="53"/>
      <c r="V16" s="51"/>
    </row>
    <row r="17" spans="2:22" ht="20.100000000000001" customHeight="1" x14ac:dyDescent="0.3">
      <c r="B17" s="74">
        <v>45840</v>
      </c>
      <c r="C17" s="75">
        <v>530801</v>
      </c>
      <c r="D17" s="75">
        <v>2</v>
      </c>
      <c r="E17" s="77" t="s">
        <v>93</v>
      </c>
      <c r="F17" s="78"/>
      <c r="G17" s="78">
        <v>982350</v>
      </c>
      <c r="H17" s="79">
        <f t="shared" si="10"/>
        <v>33749389.400000021</v>
      </c>
      <c r="J17" s="39">
        <f t="shared" si="0"/>
        <v>2</v>
      </c>
      <c r="K17" s="40">
        <f t="shared" si="4"/>
        <v>2</v>
      </c>
      <c r="L17" s="41" t="str">
        <f t="shared" si="5"/>
        <v>Juli</v>
      </c>
      <c r="M17" s="34" t="str">
        <f t="shared" si="6"/>
        <v>JV-KB/TK-bulan-2</v>
      </c>
      <c r="N17" s="32" t="str">
        <f t="shared" si="7"/>
        <v>KB/TK Internet</v>
      </c>
      <c r="O17" s="34" t="s">
        <v>127</v>
      </c>
      <c r="P17" s="35" t="str">
        <f t="shared" si="1"/>
        <v>Internet</v>
      </c>
      <c r="Q17" s="42">
        <f t="shared" si="2"/>
        <v>982350</v>
      </c>
      <c r="R17" s="42">
        <f t="shared" si="3"/>
        <v>982350</v>
      </c>
      <c r="S17" s="32"/>
      <c r="T17" s="34" t="str">
        <f t="shared" si="8"/>
        <v>UNIT</v>
      </c>
      <c r="U17" s="53" t="str">
        <f t="shared" si="9"/>
        <v>UNITKB/TK Internet</v>
      </c>
      <c r="V17" s="51"/>
    </row>
    <row r="18" spans="2:22" ht="20.100000000000001" customHeight="1" x14ac:dyDescent="0.3">
      <c r="B18" s="74">
        <v>45840</v>
      </c>
      <c r="C18" s="75">
        <v>530802</v>
      </c>
      <c r="D18" s="75">
        <v>3</v>
      </c>
      <c r="E18" s="77" t="s">
        <v>15</v>
      </c>
      <c r="F18" s="78"/>
      <c r="G18" s="81">
        <v>3747250</v>
      </c>
      <c r="H18" s="79">
        <f t="shared" si="10"/>
        <v>30002139.400000021</v>
      </c>
      <c r="J18" s="39">
        <f t="shared" si="0"/>
        <v>3</v>
      </c>
      <c r="K18" s="40">
        <f t="shared" si="4"/>
        <v>2</v>
      </c>
      <c r="L18" s="41" t="str">
        <f t="shared" si="5"/>
        <v>Juli</v>
      </c>
      <c r="M18" s="34" t="str">
        <f t="shared" si="6"/>
        <v>JV-KB/TK-bulan-3</v>
      </c>
      <c r="N18" s="32" t="str">
        <f t="shared" si="7"/>
        <v xml:space="preserve">KB/TK Listrik </v>
      </c>
      <c r="O18" s="34" t="s">
        <v>127</v>
      </c>
      <c r="P18" s="35" t="str">
        <f t="shared" si="1"/>
        <v xml:space="preserve">Listrik </v>
      </c>
      <c r="Q18" s="42">
        <f t="shared" si="2"/>
        <v>3747250</v>
      </c>
      <c r="R18" s="42">
        <f t="shared" si="3"/>
        <v>3747250</v>
      </c>
      <c r="S18" s="32"/>
      <c r="T18" s="34" t="str">
        <f t="shared" si="8"/>
        <v>UNIT</v>
      </c>
      <c r="U18" s="53" t="str">
        <f t="shared" si="9"/>
        <v xml:space="preserve">UNITKB/TK Listrik </v>
      </c>
      <c r="V18" s="51"/>
    </row>
    <row r="19" spans="2:22" s="3" customFormat="1" ht="20.100000000000001" customHeight="1" x14ac:dyDescent="0.3">
      <c r="B19" s="84">
        <v>45840</v>
      </c>
      <c r="C19" s="87">
        <v>530801</v>
      </c>
      <c r="D19" s="87">
        <v>4</v>
      </c>
      <c r="E19" s="85" t="s">
        <v>93</v>
      </c>
      <c r="F19" s="83"/>
      <c r="G19" s="82">
        <v>1045900</v>
      </c>
      <c r="H19" s="79">
        <f t="shared" si="10"/>
        <v>28956239.400000021</v>
      </c>
      <c r="J19" s="65">
        <f t="shared" si="0"/>
        <v>4</v>
      </c>
      <c r="K19" s="66">
        <f t="shared" si="4"/>
        <v>2</v>
      </c>
      <c r="L19" s="67" t="str">
        <f t="shared" si="5"/>
        <v>Juli</v>
      </c>
      <c r="M19" s="68" t="str">
        <f t="shared" si="6"/>
        <v>JV-KB/TK-bulan-4</v>
      </c>
      <c r="N19" s="69" t="str">
        <f t="shared" si="7"/>
        <v>KB/TK Internet</v>
      </c>
      <c r="O19" s="68" t="s">
        <v>127</v>
      </c>
      <c r="P19" s="70" t="str">
        <f t="shared" si="1"/>
        <v>Internet</v>
      </c>
      <c r="Q19" s="71">
        <f t="shared" si="2"/>
        <v>1045900</v>
      </c>
      <c r="R19" s="71">
        <f t="shared" si="3"/>
        <v>1045900</v>
      </c>
      <c r="S19" s="69"/>
      <c r="T19" s="68" t="str">
        <f t="shared" si="8"/>
        <v>UNIT</v>
      </c>
      <c r="U19" s="72" t="str">
        <f t="shared" si="9"/>
        <v>UNITKB/TK Internet</v>
      </c>
      <c r="V19" s="86"/>
    </row>
    <row r="20" spans="2:22" s="3" customFormat="1" ht="20.100000000000001" customHeight="1" x14ac:dyDescent="0.3">
      <c r="B20" s="84">
        <v>45841</v>
      </c>
      <c r="C20" s="87">
        <v>553100</v>
      </c>
      <c r="D20" s="87">
        <v>5</v>
      </c>
      <c r="E20" s="88" t="s">
        <v>123</v>
      </c>
      <c r="F20" s="83"/>
      <c r="G20" s="82">
        <v>111000</v>
      </c>
      <c r="H20" s="79">
        <f t="shared" si="10"/>
        <v>28845239.400000021</v>
      </c>
      <c r="J20" s="65">
        <f t="shared" si="0"/>
        <v>5</v>
      </c>
      <c r="K20" s="66">
        <f t="shared" si="4"/>
        <v>3</v>
      </c>
      <c r="L20" s="67" t="str">
        <f t="shared" si="5"/>
        <v>Juli</v>
      </c>
      <c r="M20" s="68" t="str">
        <f t="shared" si="6"/>
        <v>JV-KB/TK-bulan-5</v>
      </c>
      <c r="N20" s="69" t="str">
        <f t="shared" si="7"/>
        <v>KB/TK Biaya Lain-Lain</v>
      </c>
      <c r="O20" s="68" t="s">
        <v>127</v>
      </c>
      <c r="P20" s="70" t="str">
        <f t="shared" si="1"/>
        <v>Biaya Lain-Lain</v>
      </c>
      <c r="Q20" s="71">
        <f t="shared" si="2"/>
        <v>111000</v>
      </c>
      <c r="R20" s="71">
        <f t="shared" si="3"/>
        <v>111000</v>
      </c>
      <c r="S20" s="69"/>
      <c r="T20" s="68" t="str">
        <f t="shared" si="8"/>
        <v>UNIT</v>
      </c>
      <c r="U20" s="72" t="str">
        <f t="shared" si="9"/>
        <v>UNITKB/TK Biaya Lain-Lain</v>
      </c>
      <c r="V20" s="86"/>
    </row>
    <row r="21" spans="2:22" ht="20.100000000000001" customHeight="1" x14ac:dyDescent="0.3">
      <c r="B21" s="74">
        <v>45842</v>
      </c>
      <c r="C21" s="75"/>
      <c r="D21" s="75"/>
      <c r="E21" s="77" t="s">
        <v>67</v>
      </c>
      <c r="F21" s="78">
        <v>30000000</v>
      </c>
      <c r="G21" s="81"/>
      <c r="H21" s="79">
        <f t="shared" si="10"/>
        <v>58845239.400000021</v>
      </c>
      <c r="J21" s="39">
        <f t="shared" si="0"/>
        <v>0</v>
      </c>
      <c r="K21" s="40">
        <f t="shared" si="4"/>
        <v>4</v>
      </c>
      <c r="L21" s="41" t="str">
        <f t="shared" si="5"/>
        <v>Juli</v>
      </c>
      <c r="M21" s="34" t="str">
        <f t="shared" si="6"/>
        <v xml:space="preserve"> </v>
      </c>
      <c r="N21" s="32" t="str">
        <f t="shared" si="7"/>
        <v>KB/TK Pengambilan dana dropping dari BSM</v>
      </c>
      <c r="O21" s="34" t="s">
        <v>127</v>
      </c>
      <c r="P21" s="35" t="str">
        <f t="shared" si="1"/>
        <v>Pengambilan dana dropping dari BSM</v>
      </c>
      <c r="Q21" s="42">
        <f t="shared" si="2"/>
        <v>30000000</v>
      </c>
      <c r="R21" s="42">
        <f t="shared" si="3"/>
        <v>30000000</v>
      </c>
      <c r="S21" s="32"/>
      <c r="T21" s="34" t="str">
        <f t="shared" si="8"/>
        <v>UNIT</v>
      </c>
      <c r="U21" s="53" t="str">
        <f t="shared" si="9"/>
        <v>UNITKB/TK Pengambilan dana dropping dari BSM</v>
      </c>
      <c r="V21" s="51"/>
    </row>
    <row r="22" spans="2:22" ht="20.100000000000001" customHeight="1" x14ac:dyDescent="0.3">
      <c r="B22" s="74">
        <v>45842</v>
      </c>
      <c r="C22" s="75"/>
      <c r="D22" s="75"/>
      <c r="E22" s="77" t="s">
        <v>68</v>
      </c>
      <c r="F22" s="78"/>
      <c r="G22" s="81">
        <v>30000000</v>
      </c>
      <c r="H22" s="79">
        <f t="shared" si="10"/>
        <v>28845239.400000021</v>
      </c>
      <c r="J22" s="39">
        <f t="shared" si="0"/>
        <v>0</v>
      </c>
      <c r="K22" s="40">
        <f t="shared" si="4"/>
        <v>4</v>
      </c>
      <c r="L22" s="41" t="str">
        <f t="shared" si="5"/>
        <v>Juli</v>
      </c>
      <c r="M22" s="34" t="str">
        <f t="shared" si="6"/>
        <v xml:space="preserve"> </v>
      </c>
      <c r="N22" s="32" t="str">
        <f t="shared" si="7"/>
        <v>KB/TK Diterima kas tunai di bendahara</v>
      </c>
      <c r="O22" s="34" t="s">
        <v>127</v>
      </c>
      <c r="P22" s="35" t="str">
        <f t="shared" si="1"/>
        <v>Diterima kas tunai di bendahara</v>
      </c>
      <c r="Q22" s="42">
        <f t="shared" si="2"/>
        <v>30000000</v>
      </c>
      <c r="R22" s="42">
        <f t="shared" si="3"/>
        <v>30000000</v>
      </c>
      <c r="S22" s="32"/>
      <c r="T22" s="34" t="str">
        <f t="shared" si="8"/>
        <v>UNIT</v>
      </c>
      <c r="U22" s="53" t="str">
        <f t="shared" si="9"/>
        <v>UNITKB/TK Diterima kas tunai di bendahara</v>
      </c>
      <c r="V22" s="51"/>
    </row>
    <row r="23" spans="2:22" ht="20.100000000000001" customHeight="1" x14ac:dyDescent="0.3">
      <c r="B23" s="74">
        <v>45842</v>
      </c>
      <c r="C23" s="75">
        <v>530711</v>
      </c>
      <c r="D23" s="75">
        <v>6</v>
      </c>
      <c r="E23" s="77" t="s">
        <v>106</v>
      </c>
      <c r="F23" s="78"/>
      <c r="G23" s="81">
        <v>796000</v>
      </c>
      <c r="H23" s="79">
        <f t="shared" si="10"/>
        <v>28049239.400000021</v>
      </c>
      <c r="J23" s="39">
        <f t="shared" si="0"/>
        <v>6</v>
      </c>
      <c r="K23" s="40">
        <f t="shared" si="4"/>
        <v>4</v>
      </c>
      <c r="L23" s="41" t="str">
        <f t="shared" si="5"/>
        <v>Juli</v>
      </c>
      <c r="M23" s="34" t="str">
        <f t="shared" si="6"/>
        <v>JV-KB/TK-bulan-6</v>
      </c>
      <c r="N23" s="32" t="str">
        <f t="shared" si="7"/>
        <v>KB/TK Rapat Internal</v>
      </c>
      <c r="O23" s="34" t="s">
        <v>127</v>
      </c>
      <c r="P23" s="35" t="str">
        <f t="shared" si="1"/>
        <v>Rapat Internal</v>
      </c>
      <c r="Q23" s="42">
        <f t="shared" si="2"/>
        <v>796000</v>
      </c>
      <c r="R23" s="42">
        <f t="shared" si="3"/>
        <v>796000</v>
      </c>
      <c r="S23" s="32"/>
      <c r="T23" s="34" t="str">
        <f t="shared" si="8"/>
        <v>UNIT</v>
      </c>
      <c r="U23" s="53" t="str">
        <f t="shared" si="9"/>
        <v>UNITKB/TK Rapat Internal</v>
      </c>
      <c r="V23" s="51"/>
    </row>
    <row r="24" spans="2:22" ht="20.100000000000001" customHeight="1" x14ac:dyDescent="0.3">
      <c r="B24" s="74">
        <v>45845</v>
      </c>
      <c r="C24" s="75">
        <v>530803</v>
      </c>
      <c r="D24" s="75">
        <v>7</v>
      </c>
      <c r="E24" s="77" t="s">
        <v>16</v>
      </c>
      <c r="F24" s="78"/>
      <c r="G24" s="78">
        <v>117500</v>
      </c>
      <c r="H24" s="79">
        <f t="shared" si="10"/>
        <v>27931739.400000021</v>
      </c>
      <c r="J24" s="39">
        <f t="shared" si="0"/>
        <v>7</v>
      </c>
      <c r="K24" s="40">
        <f t="shared" si="4"/>
        <v>7</v>
      </c>
      <c r="L24" s="41" t="str">
        <f t="shared" si="5"/>
        <v>Juli</v>
      </c>
      <c r="M24" s="34" t="str">
        <f t="shared" si="6"/>
        <v>JV-KB/TK-bulan-7</v>
      </c>
      <c r="N24" s="32" t="str">
        <f t="shared" si="7"/>
        <v>KB/TK PDAM</v>
      </c>
      <c r="O24" s="34" t="s">
        <v>127</v>
      </c>
      <c r="P24" s="35" t="str">
        <f t="shared" si="1"/>
        <v>PDAM</v>
      </c>
      <c r="Q24" s="42">
        <f t="shared" si="2"/>
        <v>117500</v>
      </c>
      <c r="R24" s="42">
        <f t="shared" si="3"/>
        <v>117500</v>
      </c>
      <c r="S24" s="32"/>
      <c r="T24" s="34" t="str">
        <f t="shared" si="8"/>
        <v>UNIT</v>
      </c>
      <c r="U24" s="53" t="str">
        <f t="shared" si="9"/>
        <v>UNITKB/TK PDAM</v>
      </c>
      <c r="V24" s="51"/>
    </row>
    <row r="25" spans="2:22" ht="20.100000000000001" customHeight="1" x14ac:dyDescent="0.3">
      <c r="B25" s="74">
        <v>45846</v>
      </c>
      <c r="C25" s="75"/>
      <c r="D25" s="75"/>
      <c r="E25" s="77" t="s">
        <v>67</v>
      </c>
      <c r="F25" s="78">
        <v>35000000</v>
      </c>
      <c r="G25" s="78"/>
      <c r="H25" s="79">
        <f t="shared" si="10"/>
        <v>62931739.400000021</v>
      </c>
      <c r="J25" s="39">
        <f t="shared" si="0"/>
        <v>0</v>
      </c>
      <c r="K25" s="40">
        <f t="shared" si="4"/>
        <v>8</v>
      </c>
      <c r="L25" s="41" t="str">
        <f t="shared" si="5"/>
        <v>Juli</v>
      </c>
      <c r="M25" s="34" t="str">
        <f t="shared" si="6"/>
        <v xml:space="preserve"> </v>
      </c>
      <c r="N25" s="32" t="str">
        <f t="shared" si="7"/>
        <v>KB/TK Pengambilan dana dropping dari BSM</v>
      </c>
      <c r="O25" s="34" t="s">
        <v>127</v>
      </c>
      <c r="P25" s="35" t="str">
        <f t="shared" si="1"/>
        <v>Pengambilan dana dropping dari BSM</v>
      </c>
      <c r="Q25" s="42">
        <f t="shared" si="2"/>
        <v>35000000</v>
      </c>
      <c r="R25" s="42">
        <f t="shared" si="3"/>
        <v>35000000</v>
      </c>
      <c r="S25" s="32"/>
      <c r="T25" s="34" t="str">
        <f t="shared" si="8"/>
        <v>UNIT</v>
      </c>
      <c r="U25" s="53" t="str">
        <f t="shared" si="9"/>
        <v>UNITKB/TK Pengambilan dana dropping dari BSM</v>
      </c>
      <c r="V25" s="51"/>
    </row>
    <row r="26" spans="2:22" ht="20.100000000000001" customHeight="1" x14ac:dyDescent="0.3">
      <c r="B26" s="74">
        <v>45846</v>
      </c>
      <c r="C26" s="75"/>
      <c r="D26" s="75"/>
      <c r="E26" s="77" t="s">
        <v>68</v>
      </c>
      <c r="F26" s="78"/>
      <c r="G26" s="78">
        <v>35000000</v>
      </c>
      <c r="H26" s="79">
        <f t="shared" si="10"/>
        <v>27931739.400000021</v>
      </c>
      <c r="J26" s="39">
        <f t="shared" si="0"/>
        <v>0</v>
      </c>
      <c r="K26" s="40">
        <f t="shared" si="4"/>
        <v>8</v>
      </c>
      <c r="L26" s="41" t="str">
        <f t="shared" si="5"/>
        <v>Juli</v>
      </c>
      <c r="M26" s="34" t="str">
        <f t="shared" si="6"/>
        <v xml:space="preserve"> </v>
      </c>
      <c r="N26" s="32" t="str">
        <f t="shared" si="7"/>
        <v>KB/TK Diterima kas tunai di bendahara</v>
      </c>
      <c r="O26" s="34" t="s">
        <v>127</v>
      </c>
      <c r="P26" s="35" t="str">
        <f t="shared" si="1"/>
        <v>Diterima kas tunai di bendahara</v>
      </c>
      <c r="Q26" s="42">
        <f t="shared" si="2"/>
        <v>35000000</v>
      </c>
      <c r="R26" s="42">
        <f t="shared" si="3"/>
        <v>35000000</v>
      </c>
      <c r="S26" s="32"/>
      <c r="T26" s="34" t="str">
        <f t="shared" si="8"/>
        <v>UNIT</v>
      </c>
      <c r="U26" s="53" t="str">
        <f t="shared" si="9"/>
        <v>UNITKB/TK Diterima kas tunai di bendahara</v>
      </c>
      <c r="V26" s="51"/>
    </row>
    <row r="27" spans="2:22" ht="20.100000000000001" customHeight="1" x14ac:dyDescent="0.3">
      <c r="B27" s="74">
        <v>45846</v>
      </c>
      <c r="C27" s="75">
        <v>531010</v>
      </c>
      <c r="D27" s="75">
        <v>8</v>
      </c>
      <c r="E27" s="77" t="s">
        <v>61</v>
      </c>
      <c r="F27" s="78"/>
      <c r="G27" s="78">
        <v>63000</v>
      </c>
      <c r="H27" s="79">
        <f t="shared" si="10"/>
        <v>27868739.400000021</v>
      </c>
      <c r="J27" s="39">
        <f t="shared" si="0"/>
        <v>8</v>
      </c>
      <c r="K27" s="40">
        <f t="shared" si="4"/>
        <v>8</v>
      </c>
      <c r="L27" s="41" t="str">
        <f t="shared" si="5"/>
        <v>Juli</v>
      </c>
      <c r="M27" s="34" t="str">
        <f t="shared" si="6"/>
        <v>JV-KB/TK-bulan-8</v>
      </c>
      <c r="N27" s="32" t="str">
        <f t="shared" si="7"/>
        <v>KB/TK Operasional Mobil Sekolah</v>
      </c>
      <c r="O27" s="34" t="s">
        <v>127</v>
      </c>
      <c r="P27" s="35" t="str">
        <f t="shared" si="1"/>
        <v>Operasional Mobil Sekolah</v>
      </c>
      <c r="Q27" s="42">
        <f t="shared" si="2"/>
        <v>63000</v>
      </c>
      <c r="R27" s="42">
        <f t="shared" si="3"/>
        <v>63000</v>
      </c>
      <c r="S27" s="32"/>
      <c r="T27" s="34" t="str">
        <f t="shared" si="8"/>
        <v>UNIT</v>
      </c>
      <c r="U27" s="53" t="str">
        <f t="shared" si="9"/>
        <v>UNITKB/TK Operasional Mobil Sekolah</v>
      </c>
      <c r="V27" s="51"/>
    </row>
    <row r="28" spans="2:22" ht="20.100000000000001" customHeight="1" x14ac:dyDescent="0.3">
      <c r="B28" s="74">
        <v>45848</v>
      </c>
      <c r="C28" s="75">
        <v>530805</v>
      </c>
      <c r="D28" s="75">
        <v>9</v>
      </c>
      <c r="E28" s="77" t="s">
        <v>17</v>
      </c>
      <c r="F28" s="78"/>
      <c r="G28" s="78">
        <v>150000</v>
      </c>
      <c r="H28" s="79">
        <f t="shared" si="10"/>
        <v>27718739.400000021</v>
      </c>
      <c r="J28" s="39">
        <f t="shared" si="0"/>
        <v>9</v>
      </c>
      <c r="K28" s="40">
        <f t="shared" si="4"/>
        <v>10</v>
      </c>
      <c r="L28" s="41" t="str">
        <f t="shared" si="5"/>
        <v>Juli</v>
      </c>
      <c r="M28" s="34" t="str">
        <f t="shared" si="6"/>
        <v>JV-KB/TK-bulan-9</v>
      </c>
      <c r="N28" s="32" t="str">
        <f t="shared" si="7"/>
        <v>KB/TK Bantuan Pulsa KS</v>
      </c>
      <c r="O28" s="34" t="s">
        <v>127</v>
      </c>
      <c r="P28" s="35" t="str">
        <f t="shared" si="1"/>
        <v>Bantuan Pulsa KS</v>
      </c>
      <c r="Q28" s="42">
        <f t="shared" si="2"/>
        <v>150000</v>
      </c>
      <c r="R28" s="42">
        <f t="shared" si="3"/>
        <v>150000</v>
      </c>
      <c r="S28" s="32"/>
      <c r="T28" s="34" t="str">
        <f t="shared" si="8"/>
        <v>UNIT</v>
      </c>
      <c r="U28" s="53" t="str">
        <f t="shared" si="9"/>
        <v>UNITKB/TK Bantuan Pulsa KS</v>
      </c>
      <c r="V28" s="51"/>
    </row>
    <row r="29" spans="2:22" ht="20.100000000000001" customHeight="1" x14ac:dyDescent="0.3">
      <c r="B29" s="74">
        <v>45848</v>
      </c>
      <c r="C29" s="75">
        <v>530806</v>
      </c>
      <c r="D29" s="75">
        <v>10</v>
      </c>
      <c r="E29" s="77" t="s">
        <v>62</v>
      </c>
      <c r="F29" s="78"/>
      <c r="G29" s="78">
        <v>375000</v>
      </c>
      <c r="H29" s="79">
        <f t="shared" si="10"/>
        <v>27343739.400000021</v>
      </c>
      <c r="J29" s="39">
        <f t="shared" si="0"/>
        <v>10</v>
      </c>
      <c r="K29" s="40">
        <f t="shared" si="4"/>
        <v>10</v>
      </c>
      <c r="L29" s="41" t="str">
        <f t="shared" si="5"/>
        <v>Juli</v>
      </c>
      <c r="M29" s="34" t="str">
        <f t="shared" si="6"/>
        <v>JV-KB/TK-bulan-10</v>
      </c>
      <c r="N29" s="32" t="str">
        <f t="shared" si="7"/>
        <v xml:space="preserve">KB/TK Bantuan Pulsa WKS </v>
      </c>
      <c r="O29" s="34" t="s">
        <v>127</v>
      </c>
      <c r="P29" s="35" t="str">
        <f t="shared" si="1"/>
        <v xml:space="preserve">Bantuan Pulsa WKS </v>
      </c>
      <c r="Q29" s="42">
        <f t="shared" si="2"/>
        <v>375000</v>
      </c>
      <c r="R29" s="42">
        <f t="shared" si="3"/>
        <v>375000</v>
      </c>
      <c r="S29" s="32"/>
      <c r="T29" s="34" t="str">
        <f t="shared" si="8"/>
        <v>UNIT</v>
      </c>
      <c r="U29" s="53" t="str">
        <f t="shared" si="9"/>
        <v xml:space="preserve">UNITKB/TK Bantuan Pulsa WKS </v>
      </c>
      <c r="V29" s="51"/>
    </row>
    <row r="30" spans="2:22" ht="20.100000000000001" customHeight="1" x14ac:dyDescent="0.3">
      <c r="B30" s="74">
        <v>45848</v>
      </c>
      <c r="C30" s="75">
        <v>530807</v>
      </c>
      <c r="D30" s="75">
        <v>11</v>
      </c>
      <c r="E30" s="77" t="s">
        <v>63</v>
      </c>
      <c r="F30" s="78"/>
      <c r="G30" s="81">
        <v>975000</v>
      </c>
      <c r="H30" s="79">
        <f t="shared" si="10"/>
        <v>26368739.400000021</v>
      </c>
      <c r="J30" s="39">
        <f t="shared" si="0"/>
        <v>11</v>
      </c>
      <c r="K30" s="40">
        <f t="shared" si="4"/>
        <v>10</v>
      </c>
      <c r="L30" s="41" t="str">
        <f t="shared" si="5"/>
        <v>Juli</v>
      </c>
      <c r="M30" s="34" t="str">
        <f t="shared" si="6"/>
        <v>JV-KB/TK-bulan-11</v>
      </c>
      <c r="N30" s="32" t="str">
        <f t="shared" si="7"/>
        <v xml:space="preserve">KB/TK Bantuan Pulsa Wali Kelas  </v>
      </c>
      <c r="O30" s="34" t="s">
        <v>127</v>
      </c>
      <c r="P30" s="35" t="str">
        <f t="shared" si="1"/>
        <v xml:space="preserve">Bantuan Pulsa Wali Kelas  </v>
      </c>
      <c r="Q30" s="42">
        <f t="shared" si="2"/>
        <v>975000</v>
      </c>
      <c r="R30" s="42">
        <f t="shared" si="3"/>
        <v>975000</v>
      </c>
      <c r="S30" s="32"/>
      <c r="T30" s="34" t="str">
        <f t="shared" si="8"/>
        <v>UNIT</v>
      </c>
      <c r="U30" s="53" t="str">
        <f t="shared" si="9"/>
        <v xml:space="preserve">UNITKB/TK Bantuan Pulsa Wali Kelas  </v>
      </c>
      <c r="V30" s="51"/>
    </row>
    <row r="31" spans="2:22" ht="20.100000000000001" customHeight="1" x14ac:dyDescent="0.3">
      <c r="B31" s="74">
        <v>45848</v>
      </c>
      <c r="C31" s="75">
        <v>530817</v>
      </c>
      <c r="D31" s="75">
        <v>12</v>
      </c>
      <c r="E31" s="77" t="s">
        <v>52</v>
      </c>
      <c r="F31" s="81"/>
      <c r="G31" s="81">
        <v>50000</v>
      </c>
      <c r="H31" s="79">
        <f t="shared" si="10"/>
        <v>26318739.400000021</v>
      </c>
      <c r="J31" s="39">
        <f t="shared" si="0"/>
        <v>12</v>
      </c>
      <c r="K31" s="40">
        <f t="shared" si="4"/>
        <v>10</v>
      </c>
      <c r="L31" s="41" t="str">
        <f t="shared" si="5"/>
        <v>Juli</v>
      </c>
      <c r="M31" s="34" t="str">
        <f t="shared" si="6"/>
        <v>JV-KB/TK-bulan-12</v>
      </c>
      <c r="N31" s="32" t="str">
        <f t="shared" si="7"/>
        <v>KB/TK Bantuan Pulsa Bendahara</v>
      </c>
      <c r="O31" s="34" t="s">
        <v>127</v>
      </c>
      <c r="P31" s="35" t="str">
        <f t="shared" si="1"/>
        <v>Bantuan Pulsa Bendahara</v>
      </c>
      <c r="Q31" s="42">
        <f t="shared" si="2"/>
        <v>50000</v>
      </c>
      <c r="R31" s="42">
        <f t="shared" si="3"/>
        <v>50000</v>
      </c>
      <c r="S31" s="32"/>
      <c r="T31" s="34" t="str">
        <f t="shared" si="8"/>
        <v>UNIT</v>
      </c>
      <c r="U31" s="53" t="str">
        <f t="shared" si="9"/>
        <v>UNITKB/TK Bantuan Pulsa Bendahara</v>
      </c>
      <c r="V31" s="51"/>
    </row>
    <row r="32" spans="2:22" ht="20.100000000000001" customHeight="1" x14ac:dyDescent="0.3">
      <c r="B32" s="74">
        <v>45848</v>
      </c>
      <c r="C32" s="75">
        <v>531001</v>
      </c>
      <c r="D32" s="75">
        <v>13</v>
      </c>
      <c r="E32" s="77" t="s">
        <v>18</v>
      </c>
      <c r="F32" s="78"/>
      <c r="G32" s="78">
        <v>200000</v>
      </c>
      <c r="H32" s="79">
        <f t="shared" si="10"/>
        <v>26118739.400000021</v>
      </c>
      <c r="J32" s="39">
        <f t="shared" si="0"/>
        <v>13</v>
      </c>
      <c r="K32" s="40">
        <f t="shared" si="4"/>
        <v>10</v>
      </c>
      <c r="L32" s="41" t="str">
        <f t="shared" si="5"/>
        <v>Juli</v>
      </c>
      <c r="M32" s="34" t="str">
        <f t="shared" si="6"/>
        <v>JV-KB/TK-bulan-13</v>
      </c>
      <c r="N32" s="32" t="str">
        <f t="shared" si="7"/>
        <v>KB/TK Transport KS</v>
      </c>
      <c r="O32" s="34" t="s">
        <v>127</v>
      </c>
      <c r="P32" s="35" t="str">
        <f t="shared" si="1"/>
        <v>Transport KS</v>
      </c>
      <c r="Q32" s="42">
        <f t="shared" si="2"/>
        <v>200000</v>
      </c>
      <c r="R32" s="42">
        <f t="shared" si="3"/>
        <v>200000</v>
      </c>
      <c r="S32" s="32"/>
      <c r="T32" s="34" t="str">
        <f t="shared" si="8"/>
        <v>UNIT</v>
      </c>
      <c r="U32" s="53" t="str">
        <f t="shared" si="9"/>
        <v>UNITKB/TK Transport KS</v>
      </c>
      <c r="V32" s="51"/>
    </row>
    <row r="33" spans="2:22" ht="20.100000000000001" customHeight="1" x14ac:dyDescent="0.3">
      <c r="B33" s="74">
        <v>45848</v>
      </c>
      <c r="C33" s="75">
        <v>531002</v>
      </c>
      <c r="D33" s="75">
        <v>14</v>
      </c>
      <c r="E33" s="76" t="s">
        <v>19</v>
      </c>
      <c r="F33" s="78"/>
      <c r="G33" s="81">
        <v>450000</v>
      </c>
      <c r="H33" s="79">
        <f t="shared" si="10"/>
        <v>25668739.400000021</v>
      </c>
      <c r="J33" s="39">
        <f t="shared" si="0"/>
        <v>14</v>
      </c>
      <c r="K33" s="40">
        <f t="shared" si="4"/>
        <v>10</v>
      </c>
      <c r="L33" s="41" t="str">
        <f t="shared" si="5"/>
        <v>Juli</v>
      </c>
      <c r="M33" s="34" t="str">
        <f t="shared" si="6"/>
        <v>JV-KB/TK-bulan-14</v>
      </c>
      <c r="N33" s="32" t="str">
        <f t="shared" si="7"/>
        <v xml:space="preserve">KB/TK Transport WKS </v>
      </c>
      <c r="O33" s="34" t="s">
        <v>127</v>
      </c>
      <c r="P33" s="35" t="str">
        <f t="shared" si="1"/>
        <v xml:space="preserve">Transport WKS </v>
      </c>
      <c r="Q33" s="42">
        <f t="shared" si="2"/>
        <v>450000</v>
      </c>
      <c r="R33" s="42">
        <f t="shared" si="3"/>
        <v>450000</v>
      </c>
      <c r="S33" s="32"/>
      <c r="T33" s="34" t="str">
        <f t="shared" si="8"/>
        <v>UNIT</v>
      </c>
      <c r="U33" s="53" t="str">
        <f t="shared" si="9"/>
        <v xml:space="preserve">UNITKB/TK Transport WKS </v>
      </c>
      <c r="V33" s="51"/>
    </row>
    <row r="34" spans="2:22" ht="20.100000000000001" customHeight="1" x14ac:dyDescent="0.3">
      <c r="B34" s="74">
        <v>45848</v>
      </c>
      <c r="C34" s="75">
        <v>531022</v>
      </c>
      <c r="D34" s="75">
        <v>15</v>
      </c>
      <c r="E34" s="77" t="s">
        <v>53</v>
      </c>
      <c r="F34" s="78"/>
      <c r="G34" s="78">
        <v>150000</v>
      </c>
      <c r="H34" s="79">
        <f t="shared" si="10"/>
        <v>25518739.400000021</v>
      </c>
      <c r="J34" s="39">
        <f t="shared" si="0"/>
        <v>15</v>
      </c>
      <c r="K34" s="40">
        <f t="shared" si="4"/>
        <v>10</v>
      </c>
      <c r="L34" s="41" t="str">
        <f t="shared" si="5"/>
        <v>Juli</v>
      </c>
      <c r="M34" s="34" t="str">
        <f t="shared" si="6"/>
        <v>JV-KB/TK-bulan-15</v>
      </c>
      <c r="N34" s="32" t="str">
        <f t="shared" si="7"/>
        <v>KB/TK Transport Bendahara</v>
      </c>
      <c r="O34" s="34" t="s">
        <v>127</v>
      </c>
      <c r="P34" s="35" t="str">
        <f t="shared" si="1"/>
        <v>Transport Bendahara</v>
      </c>
      <c r="Q34" s="42">
        <f t="shared" si="2"/>
        <v>150000</v>
      </c>
      <c r="R34" s="42">
        <f t="shared" si="3"/>
        <v>150000</v>
      </c>
      <c r="S34" s="32"/>
      <c r="T34" s="34" t="str">
        <f t="shared" si="8"/>
        <v>UNIT</v>
      </c>
      <c r="U34" s="53" t="str">
        <f t="shared" si="9"/>
        <v>UNITKB/TK Transport Bendahara</v>
      </c>
      <c r="V34" s="51"/>
    </row>
    <row r="35" spans="2:22" ht="20.100000000000001" customHeight="1" x14ac:dyDescent="0.3">
      <c r="B35" s="74">
        <v>45849</v>
      </c>
      <c r="C35" s="75"/>
      <c r="D35" s="75"/>
      <c r="E35" s="77" t="s">
        <v>67</v>
      </c>
      <c r="F35" s="78">
        <v>10000000</v>
      </c>
      <c r="G35" s="78"/>
      <c r="H35" s="79">
        <f t="shared" si="10"/>
        <v>35518739.400000021</v>
      </c>
      <c r="J35" s="39">
        <f t="shared" si="0"/>
        <v>0</v>
      </c>
      <c r="K35" s="40">
        <f t="shared" si="4"/>
        <v>11</v>
      </c>
      <c r="L35" s="41" t="str">
        <f t="shared" si="5"/>
        <v>Juli</v>
      </c>
      <c r="M35" s="34" t="str">
        <f t="shared" si="6"/>
        <v xml:space="preserve"> </v>
      </c>
      <c r="N35" s="32" t="str">
        <f t="shared" si="7"/>
        <v>KB/TK Pengambilan dana dropping dari BSM</v>
      </c>
      <c r="O35" s="34" t="s">
        <v>127</v>
      </c>
      <c r="P35" s="35" t="str">
        <f t="shared" si="1"/>
        <v>Pengambilan dana dropping dari BSM</v>
      </c>
      <c r="Q35" s="42">
        <f t="shared" si="2"/>
        <v>10000000</v>
      </c>
      <c r="R35" s="42">
        <f t="shared" si="3"/>
        <v>10000000</v>
      </c>
      <c r="S35" s="32"/>
      <c r="T35" s="34" t="str">
        <f t="shared" si="8"/>
        <v>UNIT</v>
      </c>
      <c r="U35" s="53" t="str">
        <f t="shared" si="9"/>
        <v>UNITKB/TK Pengambilan dana dropping dari BSM</v>
      </c>
      <c r="V35" s="51"/>
    </row>
    <row r="36" spans="2:22" ht="20.100000000000001" customHeight="1" x14ac:dyDescent="0.3">
      <c r="B36" s="74">
        <v>45849</v>
      </c>
      <c r="C36" s="75"/>
      <c r="D36" s="75"/>
      <c r="E36" s="77" t="s">
        <v>68</v>
      </c>
      <c r="F36" s="78"/>
      <c r="G36" s="78">
        <v>10000000</v>
      </c>
      <c r="H36" s="79">
        <f t="shared" si="10"/>
        <v>25518739.400000021</v>
      </c>
      <c r="J36" s="39">
        <f t="shared" si="0"/>
        <v>0</v>
      </c>
      <c r="K36" s="40">
        <f t="shared" si="4"/>
        <v>11</v>
      </c>
      <c r="L36" s="41" t="str">
        <f t="shared" si="5"/>
        <v>Juli</v>
      </c>
      <c r="M36" s="34" t="str">
        <f t="shared" si="6"/>
        <v xml:space="preserve"> </v>
      </c>
      <c r="N36" s="32" t="str">
        <f t="shared" si="7"/>
        <v>KB/TK Diterima kas tunai di bendahara</v>
      </c>
      <c r="O36" s="34" t="s">
        <v>127</v>
      </c>
      <c r="P36" s="35" t="str">
        <f t="shared" si="1"/>
        <v>Diterima kas tunai di bendahara</v>
      </c>
      <c r="Q36" s="42">
        <f t="shared" si="2"/>
        <v>10000000</v>
      </c>
      <c r="R36" s="42">
        <f t="shared" si="3"/>
        <v>10000000</v>
      </c>
      <c r="S36" s="32"/>
      <c r="T36" s="34" t="str">
        <f t="shared" si="8"/>
        <v>UNIT</v>
      </c>
      <c r="U36" s="53" t="str">
        <f t="shared" si="9"/>
        <v>UNITKB/TK Diterima kas tunai di bendahara</v>
      </c>
      <c r="V36" s="51"/>
    </row>
    <row r="37" spans="2:22" ht="20.100000000000001" customHeight="1" x14ac:dyDescent="0.3">
      <c r="B37" s="74">
        <v>45849</v>
      </c>
      <c r="C37" s="75">
        <v>516120</v>
      </c>
      <c r="D37" s="75">
        <v>16</v>
      </c>
      <c r="E37" s="77" t="s">
        <v>130</v>
      </c>
      <c r="F37" s="78"/>
      <c r="G37" s="78">
        <v>450000</v>
      </c>
      <c r="H37" s="79">
        <f t="shared" si="10"/>
        <v>25068739.400000021</v>
      </c>
      <c r="J37" s="39">
        <f t="shared" si="0"/>
        <v>16</v>
      </c>
      <c r="K37" s="40">
        <f t="shared" si="4"/>
        <v>11</v>
      </c>
      <c r="L37" s="41" t="str">
        <f t="shared" si="5"/>
        <v>Juli</v>
      </c>
      <c r="M37" s="34" t="str">
        <f t="shared" si="6"/>
        <v>JV-KB/TK-bulan-16</v>
      </c>
      <c r="N37" s="32" t="str">
        <f t="shared" si="7"/>
        <v>KB/TK Rapat Kerja Sekolah</v>
      </c>
      <c r="O37" s="34" t="s">
        <v>127</v>
      </c>
      <c r="P37" s="35" t="str">
        <f t="shared" si="1"/>
        <v>Rapat Kerja Sekolah</v>
      </c>
      <c r="Q37" s="42">
        <f t="shared" si="2"/>
        <v>450000</v>
      </c>
      <c r="R37" s="42">
        <f t="shared" si="3"/>
        <v>450000</v>
      </c>
      <c r="S37" s="32"/>
      <c r="T37" s="34" t="str">
        <f t="shared" si="8"/>
        <v>UNIT</v>
      </c>
      <c r="U37" s="53" t="str">
        <f t="shared" si="9"/>
        <v>UNITKB/TK Rapat Kerja Sekolah</v>
      </c>
      <c r="V37" s="51"/>
    </row>
    <row r="38" spans="2:22" ht="20.100000000000001" customHeight="1" x14ac:dyDescent="0.3">
      <c r="B38" s="74">
        <v>45850</v>
      </c>
      <c r="C38" s="75">
        <v>530702</v>
      </c>
      <c r="D38" s="75">
        <v>17</v>
      </c>
      <c r="E38" s="77" t="s">
        <v>131</v>
      </c>
      <c r="F38" s="78"/>
      <c r="G38" s="78">
        <v>432000</v>
      </c>
      <c r="H38" s="79">
        <f t="shared" si="10"/>
        <v>24636739.400000021</v>
      </c>
      <c r="J38" s="39">
        <f t="shared" si="0"/>
        <v>17</v>
      </c>
      <c r="K38" s="40">
        <f t="shared" si="4"/>
        <v>12</v>
      </c>
      <c r="L38" s="41" t="str">
        <f t="shared" si="5"/>
        <v>Juli</v>
      </c>
      <c r="M38" s="34" t="str">
        <f t="shared" si="6"/>
        <v>JV-KB/TK-bulan-17</v>
      </c>
      <c r="N38" s="32" t="str">
        <f t="shared" si="7"/>
        <v xml:space="preserve">KB/TK Kegiatan Insidental </v>
      </c>
      <c r="O38" s="34" t="s">
        <v>127</v>
      </c>
      <c r="P38" s="35" t="str">
        <f t="shared" si="1"/>
        <v xml:space="preserve">Kegiatan Insidental </v>
      </c>
      <c r="Q38" s="42">
        <f t="shared" si="2"/>
        <v>432000</v>
      </c>
      <c r="R38" s="42">
        <f t="shared" si="3"/>
        <v>432000</v>
      </c>
      <c r="S38" s="32"/>
      <c r="T38" s="34" t="str">
        <f t="shared" si="8"/>
        <v>UNIT</v>
      </c>
      <c r="U38" s="53" t="str">
        <f t="shared" si="9"/>
        <v xml:space="preserve">UNITKB/TK Kegiatan Insidental </v>
      </c>
    </row>
    <row r="39" spans="2:22" ht="20.100000000000001" customHeight="1" x14ac:dyDescent="0.3">
      <c r="B39" s="74">
        <v>45851</v>
      </c>
      <c r="C39" s="75">
        <v>515108</v>
      </c>
      <c r="D39" s="75">
        <v>18</v>
      </c>
      <c r="E39" s="77" t="s">
        <v>70</v>
      </c>
      <c r="F39" s="78"/>
      <c r="G39" s="78">
        <v>125000</v>
      </c>
      <c r="H39" s="79">
        <f t="shared" si="10"/>
        <v>24511739.400000021</v>
      </c>
      <c r="J39" s="39">
        <f t="shared" si="0"/>
        <v>18</v>
      </c>
      <c r="K39" s="40">
        <f t="shared" si="4"/>
        <v>13</v>
      </c>
      <c r="L39" s="41" t="str">
        <f t="shared" si="5"/>
        <v>Juli</v>
      </c>
      <c r="M39" s="34" t="str">
        <f t="shared" si="6"/>
        <v>JV-KB/TK-bulan-18</v>
      </c>
      <c r="N39" s="32" t="str">
        <f t="shared" si="7"/>
        <v>KB/TK Perawatan Gedung</v>
      </c>
      <c r="O39" s="34" t="s">
        <v>127</v>
      </c>
      <c r="P39" s="35" t="str">
        <f t="shared" si="1"/>
        <v>Perawatan Gedung</v>
      </c>
      <c r="Q39" s="42">
        <f t="shared" si="2"/>
        <v>125000</v>
      </c>
      <c r="R39" s="42">
        <f t="shared" si="3"/>
        <v>125000</v>
      </c>
      <c r="S39" s="32"/>
      <c r="T39" s="34" t="str">
        <f t="shared" si="8"/>
        <v>UNIT</v>
      </c>
      <c r="U39" s="53" t="str">
        <f t="shared" si="9"/>
        <v>UNITKB/TK Perawatan Gedung</v>
      </c>
      <c r="V39" s="33"/>
    </row>
    <row r="40" spans="2:22" ht="20.100000000000001" customHeight="1" x14ac:dyDescent="0.3">
      <c r="B40" s="74">
        <v>45852</v>
      </c>
      <c r="C40" s="75">
        <v>515115</v>
      </c>
      <c r="D40" s="75">
        <v>19</v>
      </c>
      <c r="E40" s="77" t="s">
        <v>72</v>
      </c>
      <c r="F40" s="78"/>
      <c r="G40" s="78">
        <v>585000</v>
      </c>
      <c r="H40" s="79">
        <f t="shared" si="10"/>
        <v>23926739.400000021</v>
      </c>
      <c r="J40" s="39">
        <f t="shared" si="0"/>
        <v>19</v>
      </c>
      <c r="K40" s="40">
        <f t="shared" si="4"/>
        <v>14</v>
      </c>
      <c r="L40" s="41" t="str">
        <f t="shared" si="5"/>
        <v>Juli</v>
      </c>
      <c r="M40" s="34" t="str">
        <f t="shared" si="6"/>
        <v>JV-KB/TK-bulan-19</v>
      </c>
      <c r="N40" s="32" t="str">
        <f t="shared" si="7"/>
        <v>KB/TK Perawatan Kebun dan Taman</v>
      </c>
      <c r="O40" s="34" t="s">
        <v>127</v>
      </c>
      <c r="P40" s="35" t="str">
        <f t="shared" si="1"/>
        <v>Perawatan Kebun dan Taman</v>
      </c>
      <c r="Q40" s="42">
        <f t="shared" si="2"/>
        <v>585000</v>
      </c>
      <c r="R40" s="42">
        <f t="shared" si="3"/>
        <v>585000</v>
      </c>
      <c r="S40" s="32"/>
      <c r="T40" s="34" t="str">
        <f t="shared" si="8"/>
        <v>UNIT</v>
      </c>
      <c r="U40" s="53" t="str">
        <f t="shared" si="9"/>
        <v>UNITKB/TK Perawatan Kebun dan Taman</v>
      </c>
      <c r="V40" s="33"/>
    </row>
    <row r="41" spans="2:22" ht="20.100000000000001" customHeight="1" x14ac:dyDescent="0.3">
      <c r="B41" s="74">
        <v>45853</v>
      </c>
      <c r="C41" s="75">
        <v>530918</v>
      </c>
      <c r="D41" s="75">
        <v>20</v>
      </c>
      <c r="E41" s="77" t="s">
        <v>58</v>
      </c>
      <c r="F41" s="78"/>
      <c r="G41" s="78">
        <v>350000</v>
      </c>
      <c r="H41" s="79">
        <f t="shared" si="10"/>
        <v>23576739.400000021</v>
      </c>
      <c r="J41" s="39">
        <f t="shared" si="0"/>
        <v>20</v>
      </c>
      <c r="K41" s="40">
        <f t="shared" si="4"/>
        <v>15</v>
      </c>
      <c r="L41" s="41" t="str">
        <f t="shared" si="5"/>
        <v>Juli</v>
      </c>
      <c r="M41" s="34" t="str">
        <f t="shared" si="6"/>
        <v>JV-KB/TK-bulan-20</v>
      </c>
      <c r="N41" s="32" t="str">
        <f t="shared" si="7"/>
        <v>KB/TK Penarikan Sampah</v>
      </c>
      <c r="O41" s="34" t="s">
        <v>127</v>
      </c>
      <c r="P41" s="35" t="str">
        <f t="shared" si="1"/>
        <v>Penarikan Sampah</v>
      </c>
      <c r="Q41" s="42">
        <f t="shared" si="2"/>
        <v>350000</v>
      </c>
      <c r="R41" s="42">
        <f t="shared" si="3"/>
        <v>350000</v>
      </c>
      <c r="S41" s="32"/>
      <c r="T41" s="34" t="str">
        <f t="shared" si="8"/>
        <v>UNIT</v>
      </c>
      <c r="U41" s="53" t="str">
        <f t="shared" si="9"/>
        <v>UNITKB/TK Penarikan Sampah</v>
      </c>
      <c r="V41" s="33"/>
    </row>
    <row r="42" spans="2:22" ht="20.100000000000001" customHeight="1" x14ac:dyDescent="0.3">
      <c r="B42" s="74">
        <v>45855</v>
      </c>
      <c r="C42" s="75">
        <v>530701</v>
      </c>
      <c r="D42" s="75">
        <v>21</v>
      </c>
      <c r="E42" s="77" t="s">
        <v>33</v>
      </c>
      <c r="F42" s="78"/>
      <c r="G42" s="78">
        <v>40800</v>
      </c>
      <c r="H42" s="79">
        <f t="shared" si="10"/>
        <v>23535939.400000021</v>
      </c>
      <c r="J42" s="39">
        <f t="shared" si="0"/>
        <v>21</v>
      </c>
      <c r="K42" s="40">
        <f t="shared" si="4"/>
        <v>17</v>
      </c>
      <c r="L42" s="41" t="str">
        <f t="shared" si="5"/>
        <v>Juli</v>
      </c>
      <c r="M42" s="34" t="str">
        <f t="shared" si="6"/>
        <v>JV-KB/TK-bulan-21</v>
      </c>
      <c r="N42" s="32" t="str">
        <f t="shared" si="7"/>
        <v xml:space="preserve">KB/TK Air mineral galon </v>
      </c>
      <c r="O42" s="34" t="s">
        <v>127</v>
      </c>
      <c r="P42" s="35" t="str">
        <f t="shared" si="1"/>
        <v xml:space="preserve">Air mineral galon </v>
      </c>
      <c r="Q42" s="42">
        <f t="shared" si="2"/>
        <v>40800</v>
      </c>
      <c r="R42" s="42">
        <f t="shared" si="3"/>
        <v>40800</v>
      </c>
      <c r="S42" s="32"/>
      <c r="T42" s="34" t="str">
        <f t="shared" si="8"/>
        <v>UNIT</v>
      </c>
      <c r="U42" s="53" t="str">
        <f t="shared" si="9"/>
        <v xml:space="preserve">UNITKB/TK Air mineral galon </v>
      </c>
      <c r="V42" s="33"/>
    </row>
    <row r="43" spans="2:22" ht="20.100000000000001" customHeight="1" x14ac:dyDescent="0.3">
      <c r="B43" s="74">
        <v>45857</v>
      </c>
      <c r="C43" s="75">
        <v>530212</v>
      </c>
      <c r="D43" s="75">
        <v>22</v>
      </c>
      <c r="E43" s="77" t="s">
        <v>21</v>
      </c>
      <c r="F43" s="78"/>
      <c r="G43" s="81">
        <v>758700</v>
      </c>
      <c r="H43" s="79">
        <f t="shared" si="10"/>
        <v>22777239.400000021</v>
      </c>
      <c r="J43" s="39">
        <f t="shared" si="0"/>
        <v>22</v>
      </c>
      <c r="K43" s="40">
        <f t="shared" si="4"/>
        <v>19</v>
      </c>
      <c r="L43" s="41" t="str">
        <f t="shared" si="5"/>
        <v>Juli</v>
      </c>
      <c r="M43" s="34" t="str">
        <f t="shared" si="6"/>
        <v>JV-KB/TK-bulan-22</v>
      </c>
      <c r="N43" s="32" t="str">
        <f t="shared" si="7"/>
        <v>KB/TK Obat pembersih &amp; pengharum</v>
      </c>
      <c r="O43" s="34" t="s">
        <v>127</v>
      </c>
      <c r="P43" s="35" t="str">
        <f t="shared" si="1"/>
        <v>Obat pembersih &amp; pengharum</v>
      </c>
      <c r="Q43" s="42">
        <f t="shared" si="2"/>
        <v>758700</v>
      </c>
      <c r="R43" s="42">
        <f t="shared" si="3"/>
        <v>758700</v>
      </c>
      <c r="S43" s="32"/>
      <c r="T43" s="34" t="str">
        <f t="shared" si="8"/>
        <v>UNIT</v>
      </c>
      <c r="U43" s="53" t="str">
        <f t="shared" si="9"/>
        <v>UNITKB/TK Obat pembersih &amp; pengharum</v>
      </c>
      <c r="V43" s="33"/>
    </row>
    <row r="44" spans="2:22" ht="20.100000000000001" customHeight="1" x14ac:dyDescent="0.3">
      <c r="B44" s="74">
        <v>45857</v>
      </c>
      <c r="C44" s="75">
        <v>530709</v>
      </c>
      <c r="D44" s="75">
        <v>23</v>
      </c>
      <c r="E44" s="77" t="s">
        <v>59</v>
      </c>
      <c r="F44" s="78"/>
      <c r="G44" s="78">
        <v>316800</v>
      </c>
      <c r="H44" s="79">
        <f t="shared" si="10"/>
        <v>22460439.400000021</v>
      </c>
      <c r="J44" s="39">
        <f t="shared" si="0"/>
        <v>23</v>
      </c>
      <c r="K44" s="40">
        <f t="shared" si="4"/>
        <v>19</v>
      </c>
      <c r="L44" s="41" t="str">
        <f t="shared" si="5"/>
        <v>Juli</v>
      </c>
      <c r="M44" s="34" t="str">
        <f t="shared" si="6"/>
        <v>JV-KB/TK-bulan-23</v>
      </c>
      <c r="N44" s="32" t="str">
        <f t="shared" si="7"/>
        <v>KB/TK Minuman Guru dan Karyawan</v>
      </c>
      <c r="O44" s="34" t="s">
        <v>127</v>
      </c>
      <c r="P44" s="35" t="str">
        <f t="shared" si="1"/>
        <v>Minuman Guru dan Karyawan</v>
      </c>
      <c r="Q44" s="42">
        <f t="shared" si="2"/>
        <v>316800</v>
      </c>
      <c r="R44" s="42">
        <f t="shared" si="3"/>
        <v>316800</v>
      </c>
      <c r="S44" s="32"/>
      <c r="T44" s="34" t="str">
        <f t="shared" si="8"/>
        <v>UNIT</v>
      </c>
      <c r="U44" s="53" t="str">
        <f t="shared" si="9"/>
        <v>UNITKB/TK Minuman Guru dan Karyawan</v>
      </c>
      <c r="V44" s="33"/>
    </row>
    <row r="45" spans="2:22" ht="20.100000000000001" customHeight="1" x14ac:dyDescent="0.3">
      <c r="B45" s="74">
        <v>45859</v>
      </c>
      <c r="C45" s="75">
        <v>515107</v>
      </c>
      <c r="D45" s="75">
        <v>24</v>
      </c>
      <c r="E45" s="77" t="s">
        <v>107</v>
      </c>
      <c r="F45" s="78"/>
      <c r="G45" s="81">
        <v>150000</v>
      </c>
      <c r="H45" s="79">
        <f t="shared" si="10"/>
        <v>22310439.400000021</v>
      </c>
      <c r="J45" s="39">
        <f t="shared" si="0"/>
        <v>24</v>
      </c>
      <c r="K45" s="40">
        <f t="shared" si="4"/>
        <v>21</v>
      </c>
      <c r="L45" s="41" t="str">
        <f t="shared" si="5"/>
        <v>Juli</v>
      </c>
      <c r="M45" s="34" t="str">
        <f t="shared" si="6"/>
        <v>JV-KB/TK-bulan-24</v>
      </c>
      <c r="N45" s="32" t="str">
        <f t="shared" si="7"/>
        <v>KB/TK Perawatan Elektronik Lain</v>
      </c>
      <c r="O45" s="34" t="s">
        <v>127</v>
      </c>
      <c r="P45" s="35" t="str">
        <f t="shared" si="1"/>
        <v>Perawatan Elektronik Lain</v>
      </c>
      <c r="Q45" s="42">
        <f t="shared" si="2"/>
        <v>150000</v>
      </c>
      <c r="R45" s="42">
        <f t="shared" si="3"/>
        <v>150000</v>
      </c>
      <c r="S45" s="32"/>
      <c r="T45" s="34" t="str">
        <f t="shared" si="8"/>
        <v>UNIT</v>
      </c>
      <c r="U45" s="53" t="str">
        <f t="shared" si="9"/>
        <v>UNITKB/TK Perawatan Elektronik Lain</v>
      </c>
      <c r="V45" s="33"/>
    </row>
    <row r="46" spans="2:22" ht="20.100000000000001" customHeight="1" x14ac:dyDescent="0.3">
      <c r="B46" s="74">
        <v>45859</v>
      </c>
      <c r="C46" s="75">
        <v>515307</v>
      </c>
      <c r="D46" s="75">
        <v>25</v>
      </c>
      <c r="E46" s="77" t="s">
        <v>89</v>
      </c>
      <c r="F46" s="78"/>
      <c r="G46" s="81">
        <v>515400</v>
      </c>
      <c r="H46" s="79">
        <f t="shared" si="10"/>
        <v>21795039.400000021</v>
      </c>
      <c r="J46" s="39">
        <f t="shared" si="0"/>
        <v>25</v>
      </c>
      <c r="K46" s="40">
        <f t="shared" si="4"/>
        <v>21</v>
      </c>
      <c r="L46" s="41" t="str">
        <f t="shared" si="5"/>
        <v>Juli</v>
      </c>
      <c r="M46" s="34" t="str">
        <f t="shared" si="6"/>
        <v>JV-KB/TK-bulan-25</v>
      </c>
      <c r="N46" s="32" t="str">
        <f t="shared" si="7"/>
        <v>KB/TK Pengobatan cepat ( Pertolongan pertama )</v>
      </c>
      <c r="O46" s="34" t="s">
        <v>127</v>
      </c>
      <c r="P46" s="35" t="str">
        <f t="shared" si="1"/>
        <v>Pengobatan cepat ( Pertolongan pertama )</v>
      </c>
      <c r="Q46" s="42">
        <f t="shared" si="2"/>
        <v>515400</v>
      </c>
      <c r="R46" s="42">
        <f t="shared" si="3"/>
        <v>515400</v>
      </c>
      <c r="S46" s="32"/>
      <c r="T46" s="34" t="str">
        <f t="shared" si="8"/>
        <v>UNIT</v>
      </c>
      <c r="U46" s="53" t="str">
        <f t="shared" si="9"/>
        <v>UNITKB/TK Pengobatan cepat ( Pertolongan pertama )</v>
      </c>
      <c r="V46" s="33"/>
    </row>
    <row r="47" spans="2:22" ht="20.100000000000001" customHeight="1" x14ac:dyDescent="0.3">
      <c r="B47" s="74">
        <v>45860</v>
      </c>
      <c r="C47" s="75">
        <v>530202</v>
      </c>
      <c r="D47" s="75">
        <v>26</v>
      </c>
      <c r="E47" s="77" t="s">
        <v>20</v>
      </c>
      <c r="F47" s="78"/>
      <c r="G47" s="81">
        <v>291700</v>
      </c>
      <c r="H47" s="79">
        <f t="shared" si="10"/>
        <v>21503339.400000021</v>
      </c>
      <c r="J47" s="39">
        <f t="shared" si="0"/>
        <v>26</v>
      </c>
      <c r="K47" s="40">
        <f t="shared" si="4"/>
        <v>22</v>
      </c>
      <c r="L47" s="41" t="str">
        <f t="shared" si="5"/>
        <v>Juli</v>
      </c>
      <c r="M47" s="34" t="str">
        <f t="shared" si="6"/>
        <v>JV-KB/TK-bulan-26</v>
      </c>
      <c r="N47" s="32" t="str">
        <f t="shared" si="7"/>
        <v>KB/TK Alat kebersihan</v>
      </c>
      <c r="O47" s="34" t="s">
        <v>127</v>
      </c>
      <c r="P47" s="35" t="str">
        <f t="shared" si="1"/>
        <v>Alat kebersihan</v>
      </c>
      <c r="Q47" s="42">
        <f t="shared" si="2"/>
        <v>291700</v>
      </c>
      <c r="R47" s="42">
        <f t="shared" si="3"/>
        <v>291700</v>
      </c>
      <c r="S47" s="32"/>
      <c r="T47" s="34" t="str">
        <f t="shared" si="8"/>
        <v>UNIT</v>
      </c>
      <c r="U47" s="53" t="str">
        <f t="shared" si="9"/>
        <v>UNITKB/TK Alat kebersihan</v>
      </c>
      <c r="V47" s="33"/>
    </row>
    <row r="48" spans="2:22" ht="20.100000000000001" customHeight="1" x14ac:dyDescent="0.3">
      <c r="B48" s="74">
        <v>45861</v>
      </c>
      <c r="C48" s="75">
        <v>530906</v>
      </c>
      <c r="D48" s="75">
        <v>27</v>
      </c>
      <c r="E48" s="77" t="s">
        <v>94</v>
      </c>
      <c r="F48" s="78"/>
      <c r="G48" s="81">
        <v>40000</v>
      </c>
      <c r="H48" s="79">
        <f t="shared" si="10"/>
        <v>21463339.400000021</v>
      </c>
      <c r="J48" s="39">
        <f t="shared" si="0"/>
        <v>27</v>
      </c>
      <c r="K48" s="40">
        <f t="shared" si="4"/>
        <v>23</v>
      </c>
      <c r="L48" s="41" t="str">
        <f t="shared" si="5"/>
        <v>Juli</v>
      </c>
      <c r="M48" s="34" t="str">
        <f t="shared" si="6"/>
        <v>JV-KB/TK-bulan-27</v>
      </c>
      <c r="N48" s="32" t="str">
        <f t="shared" si="7"/>
        <v>KB/TK GOPTKI</v>
      </c>
      <c r="O48" s="34" t="s">
        <v>127</v>
      </c>
      <c r="P48" s="35" t="str">
        <f t="shared" si="1"/>
        <v>GOPTKI</v>
      </c>
      <c r="Q48" s="42">
        <f t="shared" si="2"/>
        <v>40000</v>
      </c>
      <c r="R48" s="42">
        <f t="shared" si="3"/>
        <v>40000</v>
      </c>
      <c r="S48" s="32"/>
      <c r="T48" s="34" t="str">
        <f t="shared" si="8"/>
        <v>UNIT</v>
      </c>
      <c r="U48" s="53" t="str">
        <f t="shared" si="9"/>
        <v>UNITKB/TK GOPTKI</v>
      </c>
      <c r="V48" s="33"/>
    </row>
    <row r="49" spans="2:22" ht="20.100000000000001" customHeight="1" x14ac:dyDescent="0.3">
      <c r="B49" s="74">
        <v>45862</v>
      </c>
      <c r="C49" s="75">
        <v>530707</v>
      </c>
      <c r="D49" s="75">
        <v>28</v>
      </c>
      <c r="E49" s="77" t="s">
        <v>64</v>
      </c>
      <c r="F49" s="78"/>
      <c r="G49" s="81">
        <v>296000</v>
      </c>
      <c r="H49" s="79">
        <f t="shared" si="10"/>
        <v>21167339.400000021</v>
      </c>
      <c r="J49" s="39"/>
      <c r="K49" s="40"/>
      <c r="L49" s="41"/>
      <c r="M49" s="34"/>
      <c r="N49" s="32" t="str">
        <f t="shared" si="7"/>
        <v>KB/TK Kunjungan Tamu</v>
      </c>
      <c r="O49" s="34"/>
      <c r="P49" s="35" t="str">
        <f t="shared" si="1"/>
        <v>Kunjungan Tamu</v>
      </c>
      <c r="Q49" s="42"/>
      <c r="R49" s="42"/>
      <c r="S49" s="32"/>
      <c r="T49" s="34"/>
      <c r="U49" s="53"/>
      <c r="V49" s="33"/>
    </row>
    <row r="50" spans="2:22" ht="20.100000000000001" customHeight="1" x14ac:dyDescent="0.3">
      <c r="B50" s="74">
        <v>45863</v>
      </c>
      <c r="C50" s="75">
        <v>530914</v>
      </c>
      <c r="D50" s="75">
        <v>29</v>
      </c>
      <c r="E50" s="77" t="s">
        <v>69</v>
      </c>
      <c r="F50" s="78"/>
      <c r="G50" s="78">
        <v>234000</v>
      </c>
      <c r="H50" s="79">
        <f t="shared" si="10"/>
        <v>20933339.400000021</v>
      </c>
      <c r="J50" s="39">
        <f t="shared" si="0"/>
        <v>29</v>
      </c>
      <c r="K50" s="40">
        <f t="shared" si="4"/>
        <v>25</v>
      </c>
      <c r="L50" s="41" t="str">
        <f t="shared" si="5"/>
        <v>Juli</v>
      </c>
      <c r="M50" s="34" t="str">
        <f t="shared" si="6"/>
        <v>JV-KB/TK-bulan-29</v>
      </c>
      <c r="N50" s="32" t="str">
        <f t="shared" si="7"/>
        <v>KB/TK KKG/MGMP</v>
      </c>
      <c r="O50" s="34" t="s">
        <v>127</v>
      </c>
      <c r="P50" s="35" t="str">
        <f t="shared" si="1"/>
        <v>KKG/MGMP</v>
      </c>
      <c r="Q50" s="42">
        <f t="shared" si="2"/>
        <v>234000</v>
      </c>
      <c r="R50" s="42">
        <f t="shared" si="3"/>
        <v>234000</v>
      </c>
      <c r="S50" s="32"/>
      <c r="T50" s="34" t="str">
        <f t="shared" si="8"/>
        <v>UNIT</v>
      </c>
      <c r="U50" s="53" t="str">
        <f t="shared" si="9"/>
        <v>UNITKB/TK KKG/MGMP</v>
      </c>
      <c r="V50" s="33"/>
    </row>
    <row r="51" spans="2:22" ht="20.100000000000001" customHeight="1" x14ac:dyDescent="0.3">
      <c r="B51" s="74">
        <v>45864</v>
      </c>
      <c r="C51" s="75">
        <v>530704</v>
      </c>
      <c r="D51" s="75">
        <v>30</v>
      </c>
      <c r="E51" s="77" t="s">
        <v>132</v>
      </c>
      <c r="F51" s="78"/>
      <c r="G51" s="81">
        <v>60000</v>
      </c>
      <c r="H51" s="79">
        <f t="shared" si="10"/>
        <v>20873339.400000021</v>
      </c>
      <c r="J51" s="39">
        <f t="shared" si="0"/>
        <v>30</v>
      </c>
      <c r="K51" s="40">
        <f t="shared" si="4"/>
        <v>26</v>
      </c>
      <c r="L51" s="41" t="str">
        <f t="shared" si="5"/>
        <v>Juli</v>
      </c>
      <c r="M51" s="34" t="str">
        <f t="shared" si="6"/>
        <v>JV-KB/TK-bulan-30</v>
      </c>
      <c r="N51" s="32" t="str">
        <f t="shared" si="7"/>
        <v xml:space="preserve">KB/TK Ketempatan Rapat </v>
      </c>
      <c r="O51" s="34" t="s">
        <v>127</v>
      </c>
      <c r="P51" s="35" t="str">
        <f t="shared" si="1"/>
        <v xml:space="preserve">Ketempatan Rapat </v>
      </c>
      <c r="Q51" s="42">
        <f t="shared" si="2"/>
        <v>60000</v>
      </c>
      <c r="R51" s="42">
        <f t="shared" si="3"/>
        <v>60000</v>
      </c>
      <c r="S51" s="32"/>
      <c r="T51" s="34" t="str">
        <f t="shared" si="8"/>
        <v>UNIT</v>
      </c>
      <c r="U51" s="53" t="str">
        <f t="shared" si="9"/>
        <v xml:space="preserve">UNITKB/TK Ketempatan Rapat </v>
      </c>
      <c r="V51" s="33"/>
    </row>
    <row r="52" spans="2:22" ht="20.100000000000001" customHeight="1" x14ac:dyDescent="0.3">
      <c r="B52" s="74">
        <v>45866</v>
      </c>
      <c r="C52" s="75">
        <v>553100</v>
      </c>
      <c r="D52" s="75">
        <v>31</v>
      </c>
      <c r="E52" s="77" t="s">
        <v>123</v>
      </c>
      <c r="F52" s="78"/>
      <c r="G52" s="81">
        <v>1475800</v>
      </c>
      <c r="H52" s="79">
        <f t="shared" si="10"/>
        <v>19397539.400000021</v>
      </c>
      <c r="J52" s="39">
        <f t="shared" si="0"/>
        <v>31</v>
      </c>
      <c r="K52" s="40">
        <f t="shared" si="4"/>
        <v>28</v>
      </c>
      <c r="L52" s="41" t="str">
        <f t="shared" si="5"/>
        <v>Juli</v>
      </c>
      <c r="M52" s="34" t="str">
        <f t="shared" si="6"/>
        <v>JV-KB/TK-bulan-31</v>
      </c>
      <c r="N52" s="32" t="str">
        <f t="shared" si="7"/>
        <v>KB/TK Biaya Lain-Lain</v>
      </c>
      <c r="O52" s="34" t="s">
        <v>127</v>
      </c>
      <c r="P52" s="35" t="str">
        <f t="shared" si="1"/>
        <v>Biaya Lain-Lain</v>
      </c>
      <c r="Q52" s="42">
        <f t="shared" si="2"/>
        <v>1475800</v>
      </c>
      <c r="R52" s="42">
        <f t="shared" si="3"/>
        <v>1475800</v>
      </c>
      <c r="S52" s="32"/>
      <c r="T52" s="34" t="str">
        <f t="shared" si="8"/>
        <v>UNIT</v>
      </c>
      <c r="U52" s="53" t="str">
        <f t="shared" si="9"/>
        <v>UNITKB/TK Biaya Lain-Lain</v>
      </c>
      <c r="V52" s="33"/>
    </row>
    <row r="53" spans="2:22" ht="20.100000000000001" customHeight="1" x14ac:dyDescent="0.3">
      <c r="B53" s="74">
        <v>45867</v>
      </c>
      <c r="C53" s="75"/>
      <c r="D53" s="75"/>
      <c r="E53" s="77" t="s">
        <v>67</v>
      </c>
      <c r="F53" s="78">
        <v>24833000</v>
      </c>
      <c r="G53" s="81"/>
      <c r="H53" s="79">
        <f t="shared" si="10"/>
        <v>44230539.400000021</v>
      </c>
      <c r="J53" s="39">
        <f t="shared" si="0"/>
        <v>0</v>
      </c>
      <c r="K53" s="40">
        <f t="shared" si="4"/>
        <v>29</v>
      </c>
      <c r="L53" s="41" t="str">
        <f t="shared" si="5"/>
        <v>Juli</v>
      </c>
      <c r="M53" s="34" t="str">
        <f t="shared" si="6"/>
        <v xml:space="preserve"> </v>
      </c>
      <c r="N53" s="32" t="str">
        <f t="shared" si="7"/>
        <v>KB/TK Pengambilan dana dropping dari BSM</v>
      </c>
      <c r="O53" s="34" t="s">
        <v>127</v>
      </c>
      <c r="P53" s="35" t="str">
        <f t="shared" si="1"/>
        <v>Pengambilan dana dropping dari BSM</v>
      </c>
      <c r="Q53" s="42">
        <f t="shared" si="2"/>
        <v>24833000</v>
      </c>
      <c r="R53" s="42">
        <f t="shared" si="3"/>
        <v>24833000</v>
      </c>
      <c r="S53" s="32"/>
      <c r="T53" s="34" t="str">
        <f t="shared" si="8"/>
        <v>UNIT</v>
      </c>
      <c r="U53" s="53" t="str">
        <f t="shared" si="9"/>
        <v>UNITKB/TK Pengambilan dana dropping dari BSM</v>
      </c>
      <c r="V53" s="33"/>
    </row>
    <row r="54" spans="2:22" ht="20.100000000000001" customHeight="1" x14ac:dyDescent="0.3">
      <c r="B54" s="74">
        <v>45867</v>
      </c>
      <c r="C54" s="75"/>
      <c r="D54" s="75"/>
      <c r="E54" s="77" t="s">
        <v>68</v>
      </c>
      <c r="F54" s="78"/>
      <c r="G54" s="78">
        <v>24833000</v>
      </c>
      <c r="H54" s="79">
        <f t="shared" si="10"/>
        <v>19397539.400000021</v>
      </c>
      <c r="J54" s="39">
        <f t="shared" si="0"/>
        <v>0</v>
      </c>
      <c r="K54" s="40">
        <f t="shared" si="4"/>
        <v>29</v>
      </c>
      <c r="L54" s="41" t="str">
        <f t="shared" si="5"/>
        <v>Juli</v>
      </c>
      <c r="M54" s="34" t="str">
        <f t="shared" si="6"/>
        <v xml:space="preserve"> </v>
      </c>
      <c r="N54" s="32" t="str">
        <f t="shared" si="7"/>
        <v>KB/TK Diterima kas tunai di bendahara</v>
      </c>
      <c r="O54" s="34" t="s">
        <v>127</v>
      </c>
      <c r="P54" s="35" t="str">
        <f t="shared" si="1"/>
        <v>Diterima kas tunai di bendahara</v>
      </c>
      <c r="Q54" s="42">
        <f t="shared" si="2"/>
        <v>24833000</v>
      </c>
      <c r="R54" s="42">
        <f t="shared" si="3"/>
        <v>24833000</v>
      </c>
      <c r="S54" s="32"/>
      <c r="T54" s="34" t="str">
        <f t="shared" si="8"/>
        <v>UNIT</v>
      </c>
      <c r="U54" s="53" t="str">
        <f t="shared" si="9"/>
        <v>UNITKB/TK Diterima kas tunai di bendahara</v>
      </c>
      <c r="V54" s="33"/>
    </row>
    <row r="55" spans="2:22" ht="20.100000000000001" customHeight="1" x14ac:dyDescent="0.3">
      <c r="B55" s="74">
        <v>45867</v>
      </c>
      <c r="C55" s="75">
        <v>530907</v>
      </c>
      <c r="D55" s="75">
        <v>32</v>
      </c>
      <c r="E55" s="77" t="s">
        <v>98</v>
      </c>
      <c r="F55" s="78"/>
      <c r="G55" s="81">
        <v>134000</v>
      </c>
      <c r="H55" s="79">
        <f t="shared" si="10"/>
        <v>19263539.400000021</v>
      </c>
      <c r="I55" s="54"/>
      <c r="J55" s="39">
        <f t="shared" si="0"/>
        <v>32</v>
      </c>
      <c r="K55" s="40">
        <f t="shared" si="4"/>
        <v>29</v>
      </c>
      <c r="L55" s="41" t="str">
        <f t="shared" si="5"/>
        <v>Juli</v>
      </c>
      <c r="M55" s="34" t="str">
        <f t="shared" si="6"/>
        <v>JV-KB/TK-bulan-32</v>
      </c>
      <c r="N55" s="32" t="str">
        <f t="shared" si="7"/>
        <v>KB/TK Himpaudi</v>
      </c>
      <c r="O55" s="34" t="s">
        <v>127</v>
      </c>
      <c r="P55" s="35" t="str">
        <f t="shared" si="1"/>
        <v>Himpaudi</v>
      </c>
      <c r="Q55" s="42">
        <f t="shared" si="2"/>
        <v>134000</v>
      </c>
      <c r="R55" s="42">
        <f t="shared" si="3"/>
        <v>134000</v>
      </c>
      <c r="S55" s="32"/>
      <c r="T55" s="34" t="str">
        <f t="shared" si="8"/>
        <v>UNIT</v>
      </c>
      <c r="U55" s="53" t="str">
        <f t="shared" si="9"/>
        <v>UNITKB/TK Himpaudi</v>
      </c>
      <c r="V55" s="33"/>
    </row>
    <row r="56" spans="2:22" ht="20.100000000000001" customHeight="1" x14ac:dyDescent="0.3">
      <c r="B56" s="74">
        <v>45867</v>
      </c>
      <c r="C56" s="75"/>
      <c r="D56" s="75"/>
      <c r="E56" s="77" t="s">
        <v>135</v>
      </c>
      <c r="F56" s="78"/>
      <c r="G56" s="81">
        <v>2500</v>
      </c>
      <c r="H56" s="79">
        <f t="shared" si="10"/>
        <v>19261039.400000021</v>
      </c>
      <c r="I56" s="54"/>
      <c r="J56" s="39"/>
      <c r="K56" s="40"/>
      <c r="L56" s="41"/>
      <c r="M56" s="34"/>
      <c r="N56" s="32"/>
      <c r="O56" s="34"/>
      <c r="P56" s="35"/>
      <c r="Q56" s="42"/>
      <c r="R56" s="42"/>
      <c r="S56" s="32"/>
      <c r="T56" s="34"/>
      <c r="U56" s="53"/>
      <c r="V56" s="33"/>
    </row>
    <row r="57" spans="2:22" ht="20.100000000000001" customHeight="1" x14ac:dyDescent="0.3">
      <c r="B57" s="74">
        <v>45868</v>
      </c>
      <c r="C57" s="75">
        <v>516040</v>
      </c>
      <c r="D57" s="75">
        <v>33</v>
      </c>
      <c r="E57" s="77" t="s">
        <v>133</v>
      </c>
      <c r="F57" s="81"/>
      <c r="G57" s="81">
        <v>2026900</v>
      </c>
      <c r="H57" s="79">
        <f t="shared" si="10"/>
        <v>17234139.400000021</v>
      </c>
      <c r="I57" s="54"/>
      <c r="J57" s="39"/>
      <c r="K57" s="40"/>
      <c r="L57" s="41"/>
      <c r="M57" s="34"/>
      <c r="N57" s="32"/>
      <c r="O57" s="34"/>
      <c r="P57" s="35"/>
      <c r="Q57" s="42"/>
      <c r="R57" s="42"/>
      <c r="S57" s="32"/>
      <c r="T57" s="34"/>
      <c r="U57" s="53"/>
      <c r="V57" s="33"/>
    </row>
    <row r="58" spans="2:22" ht="20.100000000000001" customHeight="1" x14ac:dyDescent="0.3">
      <c r="B58" s="74">
        <v>45869</v>
      </c>
      <c r="C58" s="75">
        <v>512401</v>
      </c>
      <c r="D58" s="75">
        <v>34</v>
      </c>
      <c r="E58" s="77" t="s">
        <v>134</v>
      </c>
      <c r="F58" s="78"/>
      <c r="G58" s="81">
        <v>750750</v>
      </c>
      <c r="H58" s="79">
        <f t="shared" si="10"/>
        <v>16483389.400000021</v>
      </c>
      <c r="I58" s="54"/>
      <c r="J58" s="39"/>
      <c r="K58" s="40"/>
      <c r="L58" s="41"/>
      <c r="M58" s="34"/>
      <c r="N58" s="32"/>
      <c r="O58" s="34"/>
      <c r="P58" s="35"/>
      <c r="Q58" s="42"/>
      <c r="R58" s="42"/>
      <c r="S58" s="32"/>
      <c r="T58" s="34"/>
      <c r="U58" s="53"/>
      <c r="V58" s="33"/>
    </row>
    <row r="59" spans="2:22" ht="20.100000000000001" customHeight="1" x14ac:dyDescent="0.3">
      <c r="B59" s="74">
        <v>45869</v>
      </c>
      <c r="C59" s="75">
        <v>530127</v>
      </c>
      <c r="D59" s="75">
        <v>35</v>
      </c>
      <c r="E59" s="77" t="s">
        <v>77</v>
      </c>
      <c r="F59" s="78"/>
      <c r="G59" s="78">
        <v>344300</v>
      </c>
      <c r="H59" s="79">
        <f t="shared" si="10"/>
        <v>16139089.400000021</v>
      </c>
      <c r="I59" s="54"/>
      <c r="J59" s="39"/>
      <c r="K59" s="40"/>
      <c r="L59" s="41"/>
      <c r="M59" s="34"/>
      <c r="N59" s="32"/>
      <c r="O59" s="34"/>
      <c r="P59" s="35"/>
      <c r="Q59" s="42"/>
      <c r="R59" s="42"/>
      <c r="S59" s="32"/>
      <c r="T59" s="34"/>
      <c r="U59" s="53"/>
      <c r="V59" s="33"/>
    </row>
    <row r="60" spans="2:22" ht="20.100000000000001" customHeight="1" x14ac:dyDescent="0.3">
      <c r="B60" s="74">
        <v>45869</v>
      </c>
      <c r="C60" s="75">
        <v>530409</v>
      </c>
      <c r="D60" s="75">
        <v>36</v>
      </c>
      <c r="E60" s="77" t="s">
        <v>56</v>
      </c>
      <c r="F60" s="78"/>
      <c r="G60" s="81">
        <v>272000</v>
      </c>
      <c r="H60" s="79">
        <f t="shared" si="10"/>
        <v>15867089.400000021</v>
      </c>
      <c r="I60" s="54"/>
      <c r="J60" s="39"/>
      <c r="K60" s="40"/>
      <c r="L60" s="41"/>
      <c r="M60" s="34"/>
      <c r="N60" s="32"/>
      <c r="O60" s="34"/>
      <c r="P60" s="35"/>
      <c r="Q60" s="42"/>
      <c r="R60" s="42"/>
      <c r="S60" s="32"/>
      <c r="T60" s="34"/>
      <c r="U60" s="53"/>
      <c r="V60" s="33"/>
    </row>
    <row r="61" spans="2:22" ht="20.100000000000001" customHeight="1" x14ac:dyDescent="0.3">
      <c r="B61" s="74">
        <v>45869</v>
      </c>
      <c r="C61" s="75">
        <v>530601</v>
      </c>
      <c r="D61" s="75">
        <v>37</v>
      </c>
      <c r="E61" s="77" t="s">
        <v>66</v>
      </c>
      <c r="F61" s="78"/>
      <c r="G61" s="81">
        <v>17750</v>
      </c>
      <c r="H61" s="79">
        <f t="shared" si="10"/>
        <v>15849339.400000021</v>
      </c>
      <c r="I61" s="54"/>
      <c r="J61" s="39"/>
      <c r="K61" s="40"/>
      <c r="L61" s="41"/>
      <c r="M61" s="34"/>
      <c r="N61" s="32"/>
      <c r="O61" s="34"/>
      <c r="P61" s="35"/>
      <c r="Q61" s="42"/>
      <c r="R61" s="42"/>
      <c r="S61" s="32"/>
      <c r="T61" s="34"/>
      <c r="U61" s="53"/>
      <c r="V61" s="33"/>
    </row>
    <row r="62" spans="2:22" ht="20.100000000000001" customHeight="1" x14ac:dyDescent="0.3">
      <c r="B62" s="74">
        <v>45869</v>
      </c>
      <c r="C62" s="75">
        <v>530602</v>
      </c>
      <c r="D62" s="75">
        <v>38</v>
      </c>
      <c r="E62" s="77" t="s">
        <v>76</v>
      </c>
      <c r="F62" s="78"/>
      <c r="G62" s="81">
        <v>615250</v>
      </c>
      <c r="H62" s="79">
        <f t="shared" si="10"/>
        <v>15234089.400000021</v>
      </c>
      <c r="I62" s="54"/>
      <c r="J62" s="39"/>
      <c r="K62" s="40"/>
      <c r="L62" s="41"/>
      <c r="M62" s="34"/>
      <c r="N62" s="32"/>
      <c r="O62" s="34"/>
      <c r="P62" s="35"/>
      <c r="Q62" s="42"/>
      <c r="R62" s="42"/>
      <c r="S62" s="32"/>
      <c r="T62" s="34"/>
      <c r="U62" s="53"/>
      <c r="V62" s="33"/>
    </row>
    <row r="63" spans="2:22" ht="20.100000000000001" customHeight="1" x14ac:dyDescent="0.3">
      <c r="B63" s="74">
        <v>45869</v>
      </c>
      <c r="C63" s="75"/>
      <c r="D63" s="75"/>
      <c r="E63" s="77" t="s">
        <v>136</v>
      </c>
      <c r="F63" s="78">
        <v>64290000</v>
      </c>
      <c r="G63" s="81"/>
      <c r="H63" s="79">
        <f t="shared" si="10"/>
        <v>79524089.400000021</v>
      </c>
      <c r="I63" s="54"/>
      <c r="J63" s="39"/>
      <c r="K63" s="40"/>
      <c r="L63" s="41"/>
      <c r="M63" s="34"/>
      <c r="N63" s="32"/>
      <c r="O63" s="34"/>
      <c r="P63" s="35"/>
      <c r="Q63" s="42"/>
      <c r="R63" s="42"/>
      <c r="S63" s="32"/>
      <c r="T63" s="34"/>
      <c r="U63" s="53"/>
      <c r="V63" s="33"/>
    </row>
    <row r="64" spans="2:22" ht="20.100000000000001" customHeight="1" x14ac:dyDescent="0.3">
      <c r="B64" s="47"/>
      <c r="C64" s="48"/>
      <c r="D64" s="10"/>
      <c r="E64" s="33"/>
      <c r="F64" s="49"/>
      <c r="G64" s="49"/>
      <c r="H64" s="49"/>
      <c r="I64" s="52">
        <f>SUM(G11:G63)</f>
        <v>119679239.90000001</v>
      </c>
      <c r="J64" s="39"/>
      <c r="K64" s="40"/>
      <c r="L64" s="41"/>
      <c r="M64" s="34"/>
      <c r="N64" s="32"/>
      <c r="O64" s="34"/>
      <c r="P64" s="35"/>
      <c r="Q64" s="42"/>
      <c r="R64" s="42"/>
      <c r="S64" s="32"/>
      <c r="T64" s="34"/>
      <c r="U64" s="53"/>
      <c r="V64" s="33"/>
    </row>
    <row r="65" spans="2:22" ht="20.100000000000001" customHeight="1" x14ac:dyDescent="0.3">
      <c r="B65" s="47"/>
      <c r="C65" s="48"/>
      <c r="D65" s="10"/>
      <c r="E65" s="33"/>
      <c r="F65" s="49"/>
      <c r="G65" s="49"/>
      <c r="H65" s="49"/>
      <c r="I65" s="52"/>
      <c r="J65" s="39"/>
      <c r="K65" s="40"/>
      <c r="L65" s="41"/>
      <c r="M65" s="34"/>
      <c r="N65" s="32"/>
      <c r="O65" s="34"/>
      <c r="P65" s="35"/>
      <c r="Q65" s="42"/>
      <c r="R65" s="42"/>
      <c r="S65" s="32"/>
      <c r="T65" s="34"/>
      <c r="U65" s="53"/>
      <c r="V65" s="33"/>
    </row>
    <row r="66" spans="2:22" ht="20.100000000000001" customHeight="1" x14ac:dyDescent="0.3">
      <c r="B66" s="63" t="s">
        <v>138</v>
      </c>
      <c r="C66" s="59"/>
      <c r="D66" s="16"/>
      <c r="E66" s="16"/>
      <c r="F66" s="16"/>
      <c r="G66" s="16"/>
      <c r="H66" s="16"/>
      <c r="I66" s="52">
        <f>G13+G14+G16+G22+G26+G36+G54+G56</f>
        <v>99858089.900000006</v>
      </c>
      <c r="J66" s="39"/>
      <c r="K66" s="40"/>
      <c r="L66" s="41"/>
      <c r="M66" s="34"/>
      <c r="N66" s="32"/>
      <c r="O66" s="34"/>
      <c r="P66" s="35"/>
      <c r="Q66" s="42"/>
      <c r="R66" s="42"/>
      <c r="S66" s="32"/>
      <c r="T66" s="34"/>
      <c r="U66" s="53"/>
      <c r="V66" s="33"/>
    </row>
    <row r="67" spans="2:22" ht="20.100000000000001" customHeight="1" x14ac:dyDescent="0.3">
      <c r="B67" s="16" t="s">
        <v>27</v>
      </c>
      <c r="C67" s="59"/>
      <c r="D67" s="17"/>
      <c r="E67" s="17"/>
      <c r="F67" s="21">
        <f>H63</f>
        <v>79524089.400000021</v>
      </c>
      <c r="G67" s="21"/>
      <c r="H67" s="18"/>
      <c r="I67" s="52">
        <f>I64-I66</f>
        <v>19821150</v>
      </c>
      <c r="J67" s="39"/>
      <c r="K67" s="40"/>
      <c r="L67" s="41"/>
      <c r="M67" s="34"/>
      <c r="N67" s="32"/>
      <c r="O67" s="34"/>
      <c r="P67" s="35"/>
      <c r="Q67" s="42"/>
      <c r="R67" s="42"/>
      <c r="S67" s="32"/>
      <c r="T67" s="34"/>
      <c r="U67" s="53"/>
      <c r="V67" s="33"/>
    </row>
    <row r="68" spans="2:22" ht="20.100000000000001" customHeight="1" x14ac:dyDescent="0.3">
      <c r="B68" s="19" t="s">
        <v>28</v>
      </c>
      <c r="C68" s="59"/>
      <c r="D68" s="17"/>
      <c r="E68" s="16"/>
      <c r="F68" s="20"/>
      <c r="G68" s="21"/>
      <c r="H68" s="18"/>
      <c r="J68" s="39"/>
      <c r="K68" s="40"/>
      <c r="L68" s="41"/>
      <c r="M68" s="34"/>
      <c r="N68" s="32"/>
      <c r="O68" s="34"/>
      <c r="P68" s="35"/>
      <c r="Q68" s="42"/>
      <c r="R68" s="42"/>
      <c r="S68" s="32"/>
      <c r="T68" s="34"/>
      <c r="U68" s="53"/>
      <c r="V68" s="33"/>
    </row>
    <row r="69" spans="2:22" ht="20.100000000000001" customHeight="1" x14ac:dyDescent="0.3">
      <c r="B69" s="16" t="s">
        <v>29</v>
      </c>
      <c r="C69" s="59"/>
      <c r="D69" s="22"/>
      <c r="E69" s="52">
        <v>64682889.399999999</v>
      </c>
      <c r="F69" s="20"/>
      <c r="G69" s="57"/>
      <c r="H69" s="18"/>
      <c r="I69" s="55"/>
      <c r="J69" s="39"/>
      <c r="K69" s="40"/>
      <c r="L69" s="41"/>
      <c r="M69" s="34"/>
      <c r="N69" s="32"/>
      <c r="O69" s="34"/>
      <c r="P69" s="35"/>
      <c r="Q69" s="42"/>
      <c r="R69" s="42"/>
      <c r="S69" s="32"/>
      <c r="T69" s="34"/>
      <c r="U69" s="53"/>
      <c r="V69" s="33"/>
    </row>
    <row r="70" spans="2:22" ht="20.100000000000001" customHeight="1" x14ac:dyDescent="0.3">
      <c r="B70" s="61" t="s">
        <v>30</v>
      </c>
      <c r="C70" s="64"/>
      <c r="D70" s="62"/>
      <c r="E70" s="56">
        <v>14841200</v>
      </c>
      <c r="F70" s="20"/>
      <c r="G70" s="21"/>
      <c r="H70" s="18"/>
      <c r="J70" s="39"/>
      <c r="K70" s="40"/>
      <c r="L70" s="41"/>
      <c r="M70" s="34"/>
      <c r="N70" s="32"/>
      <c r="O70" s="34"/>
      <c r="P70" s="35"/>
      <c r="Q70" s="42"/>
      <c r="R70" s="42"/>
      <c r="S70" s="32"/>
      <c r="T70" s="34"/>
      <c r="U70" s="53"/>
      <c r="V70" s="33"/>
    </row>
    <row r="71" spans="2:22" ht="20.100000000000001" customHeight="1" x14ac:dyDescent="0.3">
      <c r="B71" s="59" t="s">
        <v>31</v>
      </c>
      <c r="C71" s="59"/>
      <c r="D71" s="17"/>
      <c r="E71" s="73">
        <f>SUM(E69:E70)</f>
        <v>79524089.400000006</v>
      </c>
      <c r="F71" s="20"/>
      <c r="G71" s="20"/>
      <c r="H71" s="18"/>
      <c r="I71" s="52"/>
      <c r="J71" s="39"/>
      <c r="K71" s="40"/>
      <c r="L71" s="41"/>
      <c r="M71" s="34"/>
      <c r="N71" s="32"/>
      <c r="O71" s="34"/>
      <c r="P71" s="35"/>
      <c r="Q71" s="42"/>
      <c r="R71" s="42"/>
      <c r="S71" s="32"/>
      <c r="T71" s="34"/>
      <c r="U71" s="53"/>
      <c r="V71" s="33"/>
    </row>
    <row r="72" spans="2:22" ht="20.100000000000001" customHeight="1" x14ac:dyDescent="0.3">
      <c r="B72" s="23"/>
      <c r="C72" s="24"/>
      <c r="D72" s="24"/>
      <c r="E72" s="25"/>
      <c r="F72" s="20"/>
      <c r="G72" s="20"/>
      <c r="H72" s="26"/>
      <c r="J72" s="39"/>
      <c r="K72" s="40"/>
      <c r="L72" s="41"/>
      <c r="M72" s="34"/>
      <c r="N72" s="32"/>
      <c r="O72" s="34"/>
      <c r="P72" s="35"/>
      <c r="Q72" s="42"/>
      <c r="R72" s="42"/>
      <c r="S72" s="32"/>
      <c r="T72" s="34"/>
      <c r="U72" s="53"/>
      <c r="V72" s="33"/>
    </row>
    <row r="73" spans="2:22" ht="20.100000000000001" customHeight="1" x14ac:dyDescent="0.3">
      <c r="B73" s="27"/>
      <c r="C73" s="27" t="s">
        <v>24</v>
      </c>
      <c r="D73" s="28"/>
      <c r="E73" s="58"/>
      <c r="F73" s="29"/>
      <c r="G73" s="30" t="s">
        <v>137</v>
      </c>
      <c r="H73" s="30"/>
      <c r="J73" s="39"/>
      <c r="K73" s="40"/>
      <c r="L73" s="41"/>
      <c r="M73" s="34"/>
      <c r="N73" s="32"/>
      <c r="O73" s="34"/>
      <c r="P73" s="35"/>
      <c r="Q73" s="42"/>
      <c r="R73" s="42"/>
      <c r="S73" s="32"/>
      <c r="T73" s="34"/>
      <c r="U73" s="53"/>
      <c r="V73" s="33"/>
    </row>
    <row r="74" spans="2:22" ht="20.100000000000001" customHeight="1" x14ac:dyDescent="0.3">
      <c r="B74" s="27"/>
      <c r="C74" s="27" t="s">
        <v>25</v>
      </c>
      <c r="D74" s="28"/>
      <c r="E74" s="28"/>
      <c r="F74" s="29"/>
      <c r="G74" s="30" t="s">
        <v>26</v>
      </c>
      <c r="H74" s="30"/>
      <c r="J74" s="39"/>
      <c r="K74" s="40"/>
      <c r="L74" s="41"/>
      <c r="M74" s="34"/>
      <c r="N74" s="32"/>
      <c r="O74" s="34"/>
      <c r="P74" s="35"/>
      <c r="Q74" s="42"/>
      <c r="R74" s="42"/>
      <c r="S74" s="32"/>
      <c r="T74" s="34"/>
      <c r="U74" s="53"/>
      <c r="V74" s="33"/>
    </row>
    <row r="75" spans="2:22" ht="20.100000000000001" customHeight="1" x14ac:dyDescent="0.3">
      <c r="B75" s="27"/>
      <c r="C75" s="27"/>
      <c r="D75" s="28"/>
      <c r="E75" s="28"/>
      <c r="F75" s="29"/>
      <c r="G75" s="30"/>
      <c r="H75" s="30"/>
      <c r="J75" s="39"/>
      <c r="K75" s="40"/>
      <c r="L75" s="41"/>
      <c r="M75" s="34"/>
      <c r="N75" s="32"/>
      <c r="O75" s="34"/>
      <c r="P75" s="35"/>
      <c r="Q75" s="42"/>
      <c r="R75" s="42"/>
      <c r="S75" s="32"/>
      <c r="T75" s="34"/>
      <c r="U75" s="53"/>
      <c r="V75" s="33"/>
    </row>
    <row r="76" spans="2:22" ht="20.100000000000001" customHeight="1" x14ac:dyDescent="0.3">
      <c r="B76" s="27"/>
      <c r="C76" s="27"/>
      <c r="D76" s="28"/>
      <c r="E76" s="28"/>
      <c r="F76" s="29"/>
      <c r="G76" s="30"/>
      <c r="H76" s="29"/>
      <c r="J76" s="39"/>
      <c r="K76" s="40"/>
      <c r="L76" s="41"/>
      <c r="M76" s="34"/>
      <c r="N76" s="32"/>
      <c r="O76" s="34"/>
      <c r="P76" s="35"/>
      <c r="Q76" s="42"/>
      <c r="R76" s="42"/>
      <c r="S76" s="32"/>
      <c r="T76" s="34"/>
      <c r="U76" s="53"/>
      <c r="V76" s="33"/>
    </row>
    <row r="77" spans="2:22" ht="20.100000000000001" customHeight="1" x14ac:dyDescent="0.3">
      <c r="B77" s="27"/>
      <c r="C77" s="27"/>
      <c r="D77" s="28"/>
      <c r="E77" s="28"/>
      <c r="F77" s="29"/>
      <c r="G77" s="30"/>
      <c r="H77" s="29"/>
      <c r="J77" s="39"/>
      <c r="K77" s="40"/>
      <c r="L77" s="41"/>
      <c r="M77" s="34"/>
      <c r="N77" s="32"/>
      <c r="O77" s="34"/>
      <c r="P77" s="35"/>
      <c r="Q77" s="42"/>
      <c r="R77" s="42"/>
      <c r="S77" s="32"/>
      <c r="T77" s="34"/>
      <c r="U77" s="53"/>
      <c r="V77" s="33"/>
    </row>
    <row r="78" spans="2:22" ht="20.100000000000001" customHeight="1" x14ac:dyDescent="0.3">
      <c r="B78" s="27"/>
      <c r="C78" s="31" t="s">
        <v>55</v>
      </c>
      <c r="D78" s="28"/>
      <c r="E78" s="28"/>
      <c r="F78" s="29"/>
      <c r="G78" s="60" t="s">
        <v>125</v>
      </c>
      <c r="H78" s="60"/>
      <c r="J78" s="39"/>
      <c r="K78" s="40"/>
      <c r="L78" s="41"/>
      <c r="M78" s="34"/>
      <c r="N78" s="32"/>
      <c r="O78" s="34"/>
      <c r="P78" s="35"/>
      <c r="Q78" s="42"/>
      <c r="R78" s="42"/>
      <c r="S78" s="32"/>
      <c r="T78" s="34"/>
      <c r="U78" s="53"/>
      <c r="V78" s="33"/>
    </row>
    <row r="79" spans="2:22" ht="20.100000000000001" customHeight="1" x14ac:dyDescent="0.3">
      <c r="F79" s="4"/>
      <c r="G79" s="4"/>
      <c r="H79" s="4"/>
      <c r="L79" s="41"/>
      <c r="M79" s="34"/>
      <c r="N79" s="32"/>
      <c r="O79" s="34"/>
      <c r="P79" s="35"/>
      <c r="Q79" s="42"/>
      <c r="R79" s="42"/>
      <c r="S79" s="32"/>
      <c r="T79" s="34"/>
      <c r="U79" s="53"/>
    </row>
    <row r="80" spans="2:22" ht="20.100000000000001" customHeight="1" x14ac:dyDescent="0.3">
      <c r="F80" s="4"/>
      <c r="G80" s="4"/>
      <c r="H80" s="4"/>
      <c r="L80" s="41"/>
      <c r="M80" s="34"/>
      <c r="N80" s="32"/>
      <c r="O80" s="34"/>
      <c r="P80" s="35"/>
      <c r="Q80" s="42"/>
      <c r="R80" s="42"/>
      <c r="S80" s="32"/>
      <c r="T80" s="34"/>
      <c r="U80" s="53"/>
    </row>
    <row r="81" spans="6:21" ht="20.100000000000001" customHeight="1" x14ac:dyDescent="0.3">
      <c r="F81" s="4"/>
      <c r="G81" s="4"/>
      <c r="H81" s="4"/>
      <c r="L81" s="41"/>
      <c r="M81" s="34"/>
      <c r="N81" s="32"/>
      <c r="O81" s="34"/>
      <c r="P81" s="35"/>
      <c r="Q81" s="42"/>
      <c r="R81" s="42"/>
      <c r="S81" s="32"/>
      <c r="T81" s="34"/>
      <c r="U81" s="53"/>
    </row>
    <row r="82" spans="6:21" ht="20.100000000000001" customHeight="1" x14ac:dyDescent="0.3">
      <c r="F82" s="4"/>
      <c r="G82" s="4"/>
      <c r="H82" s="4"/>
      <c r="L82" s="41"/>
      <c r="M82" s="34"/>
      <c r="N82" s="32"/>
      <c r="O82" s="34"/>
      <c r="P82" s="35"/>
      <c r="Q82" s="42"/>
      <c r="R82" s="42"/>
      <c r="S82" s="32"/>
      <c r="T82" s="34"/>
      <c r="U82" s="53"/>
    </row>
    <row r="83" spans="6:21" ht="20.100000000000001" customHeight="1" x14ac:dyDescent="0.3">
      <c r="F83" s="4"/>
      <c r="G83" s="4"/>
      <c r="H83" s="4"/>
      <c r="L83" s="41"/>
      <c r="M83" s="34"/>
      <c r="N83" s="32"/>
      <c r="O83" s="34"/>
      <c r="P83" s="35"/>
      <c r="Q83" s="42"/>
      <c r="R83" s="42"/>
      <c r="S83" s="32"/>
      <c r="T83" s="34"/>
      <c r="U83" s="53"/>
    </row>
    <row r="84" spans="6:21" ht="20.100000000000001" customHeight="1" x14ac:dyDescent="0.3">
      <c r="F84" s="4"/>
      <c r="G84" s="4"/>
      <c r="H84" s="4"/>
      <c r="L84" s="41"/>
      <c r="M84" s="34"/>
      <c r="N84" s="32"/>
      <c r="O84" s="34"/>
      <c r="P84" s="35"/>
      <c r="Q84" s="42"/>
      <c r="R84" s="42"/>
      <c r="S84" s="32"/>
      <c r="T84" s="34"/>
      <c r="U84" s="53"/>
    </row>
    <row r="85" spans="6:21" ht="20.100000000000001" customHeight="1" x14ac:dyDescent="0.3">
      <c r="J85" s="39"/>
      <c r="K85" s="40"/>
      <c r="L85" s="41"/>
      <c r="M85" s="34"/>
      <c r="N85" s="32"/>
      <c r="O85" s="34"/>
      <c r="P85" s="35"/>
      <c r="Q85" s="42"/>
      <c r="R85" s="42"/>
      <c r="S85" s="32"/>
      <c r="T85" s="34"/>
      <c r="U85" s="53"/>
    </row>
    <row r="86" spans="6:21" ht="20.100000000000001" customHeight="1" x14ac:dyDescent="0.3">
      <c r="J86" s="39"/>
      <c r="K86" s="40"/>
      <c r="L86" s="41"/>
      <c r="M86" s="34"/>
      <c r="N86" s="32"/>
      <c r="O86" s="34"/>
      <c r="P86" s="35"/>
      <c r="Q86" s="42"/>
      <c r="R86" s="42"/>
      <c r="S86" s="32"/>
      <c r="T86" s="34"/>
      <c r="U86" s="53"/>
    </row>
    <row r="87" spans="6:21" ht="20.100000000000001" customHeight="1" x14ac:dyDescent="0.3">
      <c r="J87" s="39"/>
      <c r="K87" s="40"/>
      <c r="L87" s="41"/>
      <c r="M87" s="34"/>
      <c r="N87" s="32"/>
      <c r="O87" s="34"/>
      <c r="P87" s="35"/>
      <c r="Q87" s="42"/>
      <c r="R87" s="42"/>
      <c r="S87" s="32"/>
      <c r="T87" s="34"/>
      <c r="U87" s="53"/>
    </row>
    <row r="88" spans="6:21" ht="20.100000000000001" customHeight="1" x14ac:dyDescent="0.3">
      <c r="J88" s="39"/>
      <c r="K88" s="40"/>
      <c r="L88" s="41"/>
      <c r="M88" s="34"/>
      <c r="N88" s="32"/>
      <c r="O88" s="34"/>
      <c r="P88" s="35"/>
      <c r="Q88" s="42"/>
      <c r="R88" s="42"/>
      <c r="S88" s="32"/>
      <c r="T88" s="34"/>
      <c r="U88" s="53"/>
    </row>
    <row r="89" spans="6:21" ht="20.100000000000001" customHeight="1" x14ac:dyDescent="0.3">
      <c r="J89" s="39"/>
      <c r="K89" s="40"/>
      <c r="L89" s="41"/>
      <c r="M89" s="34"/>
      <c r="N89" s="32"/>
      <c r="O89" s="34"/>
      <c r="P89" s="35"/>
      <c r="Q89" s="42"/>
      <c r="R89" s="42"/>
      <c r="S89" s="32"/>
      <c r="T89" s="34"/>
      <c r="U89" s="53"/>
    </row>
    <row r="90" spans="6:21" ht="20.100000000000001" customHeight="1" x14ac:dyDescent="0.3">
      <c r="J90" s="39"/>
      <c r="K90" s="40"/>
      <c r="L90" s="41"/>
      <c r="M90" s="34"/>
      <c r="N90" s="32"/>
      <c r="O90" s="34"/>
      <c r="P90" s="35"/>
      <c r="Q90" s="42"/>
      <c r="R90" s="42"/>
      <c r="S90" s="32"/>
      <c r="T90" s="34"/>
      <c r="U90" s="53"/>
    </row>
    <row r="91" spans="6:21" ht="20.100000000000001" customHeight="1" x14ac:dyDescent="0.3">
      <c r="J91" s="39"/>
      <c r="K91" s="40"/>
      <c r="L91" s="41"/>
      <c r="M91" s="34"/>
      <c r="N91" s="32"/>
      <c r="O91" s="34"/>
      <c r="P91" s="35"/>
      <c r="Q91" s="42"/>
      <c r="R91" s="42"/>
      <c r="S91" s="32"/>
      <c r="T91" s="34"/>
      <c r="U91" s="53"/>
    </row>
    <row r="92" spans="6:21" ht="20.100000000000001" customHeight="1" x14ac:dyDescent="0.3">
      <c r="J92" s="39"/>
      <c r="K92" s="40"/>
      <c r="L92" s="41"/>
      <c r="M92" s="34"/>
      <c r="N92" s="32"/>
      <c r="O92" s="34"/>
      <c r="P92" s="35"/>
      <c r="Q92" s="42"/>
      <c r="R92" s="42"/>
      <c r="S92" s="32"/>
      <c r="T92" s="34"/>
      <c r="U92" s="53"/>
    </row>
    <row r="93" spans="6:21" ht="20.100000000000001" customHeight="1" x14ac:dyDescent="0.3">
      <c r="J93" s="39"/>
      <c r="K93" s="40"/>
      <c r="L93" s="41"/>
      <c r="M93" s="34"/>
      <c r="N93" s="32"/>
      <c r="O93" s="34"/>
      <c r="P93" s="35"/>
      <c r="Q93" s="42"/>
      <c r="R93" s="42"/>
      <c r="S93" s="32"/>
      <c r="T93" s="34"/>
      <c r="U93" s="53"/>
    </row>
    <row r="94" spans="6:21" ht="20.100000000000001" customHeight="1" x14ac:dyDescent="0.3">
      <c r="J94" s="39"/>
      <c r="K94" s="40"/>
      <c r="L94" s="41"/>
      <c r="M94" s="34"/>
      <c r="N94" s="32"/>
      <c r="O94" s="34"/>
      <c r="P94" s="35"/>
      <c r="Q94" s="42"/>
      <c r="R94" s="42"/>
      <c r="S94" s="32"/>
      <c r="T94" s="34"/>
      <c r="U94" s="53"/>
    </row>
    <row r="95" spans="6:21" ht="20.100000000000001" customHeight="1" x14ac:dyDescent="0.3">
      <c r="J95" s="39"/>
      <c r="K95" s="40"/>
      <c r="L95" s="41"/>
      <c r="M95" s="34"/>
      <c r="N95" s="32"/>
      <c r="O95" s="34"/>
      <c r="P95" s="35"/>
      <c r="Q95" s="42"/>
      <c r="R95" s="42"/>
      <c r="S95" s="32"/>
      <c r="T95" s="34"/>
      <c r="U95" s="53"/>
    </row>
    <row r="96" spans="6:21" ht="20.100000000000001" customHeight="1" x14ac:dyDescent="0.3">
      <c r="J96" s="39"/>
      <c r="K96" s="40"/>
      <c r="L96" s="41"/>
      <c r="M96" s="34"/>
      <c r="N96" s="32"/>
      <c r="O96" s="34"/>
      <c r="P96" s="35"/>
      <c r="Q96" s="42"/>
      <c r="R96" s="42"/>
      <c r="S96" s="32"/>
      <c r="T96" s="34"/>
      <c r="U96" s="53"/>
    </row>
    <row r="97" spans="10:21" ht="20.100000000000001" customHeight="1" x14ac:dyDescent="0.3">
      <c r="J97" s="39"/>
      <c r="K97" s="40"/>
      <c r="L97" s="41"/>
      <c r="M97" s="34"/>
      <c r="N97" s="32"/>
      <c r="O97" s="34"/>
      <c r="P97" s="35"/>
      <c r="Q97" s="42"/>
      <c r="R97" s="42"/>
      <c r="S97" s="32"/>
      <c r="T97" s="34"/>
      <c r="U97" s="53"/>
    </row>
    <row r="98" spans="10:21" ht="20.100000000000001" customHeight="1" x14ac:dyDescent="0.3">
      <c r="J98" s="39"/>
      <c r="K98" s="40"/>
      <c r="L98" s="41"/>
      <c r="M98" s="34"/>
      <c r="N98" s="32"/>
      <c r="O98" s="34"/>
      <c r="P98" s="35"/>
      <c r="Q98" s="42"/>
      <c r="R98" s="42"/>
      <c r="S98" s="32"/>
      <c r="T98" s="34"/>
      <c r="U98" s="53"/>
    </row>
    <row r="99" spans="10:21" ht="20.100000000000001" customHeight="1" x14ac:dyDescent="0.3">
      <c r="J99" s="39"/>
      <c r="K99" s="40"/>
      <c r="L99" s="41"/>
      <c r="M99" s="34"/>
      <c r="N99" s="32"/>
      <c r="O99" s="34"/>
      <c r="P99" s="35"/>
      <c r="Q99" s="42"/>
      <c r="R99" s="42"/>
      <c r="S99" s="32"/>
      <c r="T99" s="34"/>
      <c r="U99" s="53"/>
    </row>
    <row r="100" spans="10:21" ht="20.100000000000001" customHeight="1" x14ac:dyDescent="0.3">
      <c r="J100" s="39"/>
      <c r="K100" s="40"/>
      <c r="L100" s="41"/>
      <c r="M100" s="34"/>
      <c r="N100" s="32"/>
      <c r="O100" s="34"/>
      <c r="P100" s="35"/>
      <c r="Q100" s="42"/>
      <c r="R100" s="42"/>
      <c r="S100" s="32"/>
      <c r="T100" s="34"/>
      <c r="U100" s="53"/>
    </row>
    <row r="101" spans="10:21" ht="20.100000000000001" customHeight="1" x14ac:dyDescent="0.3">
      <c r="J101" s="39"/>
      <c r="K101" s="40"/>
      <c r="L101" s="41"/>
      <c r="M101" s="34"/>
      <c r="N101" s="32"/>
      <c r="O101" s="34"/>
      <c r="P101" s="35"/>
      <c r="Q101" s="42"/>
      <c r="R101" s="42"/>
      <c r="S101" s="32"/>
      <c r="T101" s="34"/>
      <c r="U101" s="53"/>
    </row>
    <row r="102" spans="10:21" ht="20.100000000000001" customHeight="1" x14ac:dyDescent="0.3">
      <c r="J102" s="39"/>
      <c r="K102" s="40"/>
      <c r="L102" s="41"/>
      <c r="M102" s="34"/>
      <c r="N102" s="32"/>
      <c r="O102" s="34"/>
      <c r="P102" s="35"/>
      <c r="Q102" s="42"/>
      <c r="R102" s="42"/>
      <c r="S102" s="32"/>
      <c r="T102" s="34"/>
      <c r="U102" s="53"/>
    </row>
    <row r="103" spans="10:21" ht="20.100000000000001" customHeight="1" x14ac:dyDescent="0.3">
      <c r="J103" s="39"/>
      <c r="K103" s="40"/>
      <c r="L103" s="41"/>
      <c r="M103" s="34"/>
      <c r="N103" s="32"/>
      <c r="O103" s="34"/>
      <c r="P103" s="35"/>
      <c r="Q103" s="42"/>
      <c r="R103" s="42"/>
      <c r="S103" s="32"/>
      <c r="T103" s="34"/>
      <c r="U103" s="53"/>
    </row>
    <row r="104" spans="10:21" ht="20.100000000000001" customHeight="1" x14ac:dyDescent="0.3">
      <c r="J104" s="39"/>
      <c r="K104" s="40"/>
      <c r="L104" s="41"/>
      <c r="M104" s="34"/>
      <c r="N104" s="32"/>
      <c r="O104" s="34"/>
      <c r="P104" s="35"/>
      <c r="Q104" s="42"/>
      <c r="R104" s="42"/>
      <c r="S104" s="32"/>
      <c r="T104" s="34"/>
      <c r="U104" s="53"/>
    </row>
    <row r="105" spans="10:21" ht="20.100000000000001" customHeight="1" x14ac:dyDescent="0.3">
      <c r="J105" s="39"/>
      <c r="K105" s="40"/>
      <c r="L105" s="41"/>
      <c r="M105" s="34"/>
      <c r="N105" s="32"/>
      <c r="O105" s="34"/>
      <c r="P105" s="35"/>
      <c r="Q105" s="42"/>
      <c r="R105" s="42"/>
      <c r="S105" s="32"/>
      <c r="T105" s="34"/>
      <c r="U105" s="53"/>
    </row>
    <row r="106" spans="10:21" ht="20.100000000000001" customHeight="1" x14ac:dyDescent="0.3">
      <c r="J106" s="39"/>
      <c r="K106" s="40"/>
      <c r="L106" s="41"/>
      <c r="M106" s="34"/>
      <c r="N106" s="32"/>
      <c r="O106" s="34"/>
      <c r="P106" s="35"/>
      <c r="Q106" s="42"/>
      <c r="R106" s="42"/>
      <c r="S106" s="32"/>
      <c r="T106" s="34"/>
      <c r="U106" s="53"/>
    </row>
    <row r="107" spans="10:21" ht="20.100000000000001" customHeight="1" x14ac:dyDescent="0.3">
      <c r="J107" s="39"/>
      <c r="K107" s="40"/>
      <c r="L107" s="41"/>
      <c r="M107" s="34"/>
      <c r="N107" s="32"/>
      <c r="O107" s="34"/>
      <c r="P107" s="35"/>
      <c r="Q107" s="42"/>
      <c r="R107" s="42"/>
      <c r="S107" s="32"/>
      <c r="T107" s="34"/>
      <c r="U107" s="53"/>
    </row>
    <row r="108" spans="10:21" ht="20.100000000000001" customHeight="1" x14ac:dyDescent="0.3">
      <c r="J108" s="39"/>
      <c r="K108" s="40"/>
      <c r="L108" s="41"/>
      <c r="M108" s="34"/>
      <c r="N108" s="32"/>
      <c r="O108" s="34"/>
      <c r="P108" s="35"/>
      <c r="Q108" s="42"/>
      <c r="R108" s="42"/>
      <c r="S108" s="32"/>
      <c r="T108" s="34"/>
      <c r="U108" s="53"/>
    </row>
    <row r="109" spans="10:21" ht="20.100000000000001" customHeight="1" x14ac:dyDescent="0.3">
      <c r="J109" s="39"/>
      <c r="K109" s="40"/>
      <c r="L109" s="41"/>
      <c r="M109" s="34"/>
      <c r="N109" s="32"/>
      <c r="O109" s="34"/>
      <c r="P109" s="35"/>
      <c r="Q109" s="42"/>
      <c r="R109" s="42"/>
      <c r="S109" s="32"/>
      <c r="T109" s="34"/>
      <c r="U109" s="53"/>
    </row>
    <row r="110" spans="10:21" ht="20.100000000000001" customHeight="1" x14ac:dyDescent="0.3">
      <c r="J110" s="39"/>
      <c r="K110" s="40"/>
      <c r="L110" s="41"/>
      <c r="M110" s="34"/>
      <c r="N110" s="32"/>
      <c r="O110" s="34"/>
      <c r="P110" s="35"/>
      <c r="Q110" s="42"/>
      <c r="R110" s="42"/>
      <c r="S110" s="32"/>
      <c r="T110" s="34"/>
      <c r="U110" s="53"/>
    </row>
    <row r="111" spans="10:21" ht="20.100000000000001" customHeight="1" x14ac:dyDescent="0.3">
      <c r="J111" s="39"/>
      <c r="K111" s="40"/>
      <c r="L111" s="41"/>
      <c r="M111" s="34"/>
      <c r="N111" s="32"/>
      <c r="O111" s="34"/>
      <c r="P111" s="35"/>
      <c r="Q111" s="42"/>
      <c r="R111" s="42"/>
      <c r="S111" s="32"/>
      <c r="T111" s="34"/>
      <c r="U111" s="53"/>
    </row>
    <row r="112" spans="10:21" ht="20.100000000000001" customHeight="1" x14ac:dyDescent="0.3">
      <c r="J112" s="39"/>
      <c r="K112" s="40"/>
      <c r="L112" s="41"/>
      <c r="M112" s="34"/>
      <c r="N112" s="32"/>
      <c r="O112" s="34"/>
      <c r="P112" s="35"/>
      <c r="Q112" s="42"/>
      <c r="R112" s="42"/>
      <c r="S112" s="32"/>
      <c r="T112" s="34"/>
      <c r="U112" s="53"/>
    </row>
    <row r="113" spans="10:21" ht="20.100000000000001" customHeight="1" x14ac:dyDescent="0.3">
      <c r="J113" s="39"/>
      <c r="K113" s="40"/>
      <c r="L113" s="41"/>
      <c r="M113" s="34"/>
      <c r="N113" s="32"/>
      <c r="O113" s="34"/>
      <c r="P113" s="35"/>
      <c r="Q113" s="42"/>
      <c r="R113" s="42"/>
      <c r="S113" s="32"/>
      <c r="T113" s="34"/>
      <c r="U113" s="53"/>
    </row>
    <row r="114" spans="10:21" ht="20.100000000000001" customHeight="1" x14ac:dyDescent="0.3">
      <c r="J114" s="39"/>
      <c r="K114" s="40"/>
      <c r="L114" s="41"/>
      <c r="M114" s="34"/>
      <c r="N114" s="32"/>
      <c r="O114" s="34"/>
      <c r="P114" s="35"/>
      <c r="Q114" s="42"/>
      <c r="R114" s="42"/>
      <c r="S114" s="32"/>
      <c r="T114" s="34"/>
      <c r="U114" s="53"/>
    </row>
    <row r="115" spans="10:21" ht="20.100000000000001" customHeight="1" x14ac:dyDescent="0.3">
      <c r="J115" s="39"/>
      <c r="K115" s="40"/>
      <c r="L115" s="41"/>
      <c r="M115" s="34"/>
      <c r="N115" s="32"/>
      <c r="O115" s="34"/>
      <c r="P115" s="35"/>
      <c r="Q115" s="42"/>
      <c r="R115" s="42"/>
      <c r="S115" s="32"/>
      <c r="T115" s="34"/>
      <c r="U115" s="53"/>
    </row>
    <row r="116" spans="10:21" ht="20.100000000000001" customHeight="1" x14ac:dyDescent="0.3">
      <c r="J116" s="39"/>
      <c r="K116" s="40"/>
      <c r="L116" s="41"/>
      <c r="M116" s="34"/>
      <c r="N116" s="32"/>
      <c r="O116" s="34"/>
      <c r="P116" s="35"/>
      <c r="Q116" s="42"/>
      <c r="R116" s="42"/>
      <c r="S116" s="32"/>
      <c r="T116" s="34"/>
      <c r="U116" s="53"/>
    </row>
    <row r="117" spans="10:21" ht="20.100000000000001" customHeight="1" x14ac:dyDescent="0.3">
      <c r="J117" s="39"/>
      <c r="K117" s="40"/>
      <c r="L117" s="41"/>
      <c r="M117" s="34"/>
      <c r="N117" s="32"/>
      <c r="O117" s="34"/>
      <c r="P117" s="35"/>
      <c r="Q117" s="42"/>
      <c r="R117" s="42"/>
      <c r="S117" s="32"/>
      <c r="T117" s="34"/>
      <c r="U117" s="53"/>
    </row>
    <row r="118" spans="10:21" ht="20.100000000000001" customHeight="1" x14ac:dyDescent="0.3">
      <c r="J118" s="39"/>
      <c r="K118" s="40"/>
      <c r="L118" s="41"/>
      <c r="M118" s="34"/>
      <c r="N118" s="32"/>
      <c r="O118" s="34"/>
      <c r="P118" s="35"/>
      <c r="Q118" s="42"/>
      <c r="R118" s="42"/>
      <c r="S118" s="32"/>
      <c r="T118" s="34"/>
      <c r="U118" s="53"/>
    </row>
    <row r="119" spans="10:21" ht="20.100000000000001" customHeight="1" x14ac:dyDescent="0.3">
      <c r="J119" s="39"/>
      <c r="K119" s="40"/>
      <c r="L119" s="41"/>
      <c r="M119" s="34"/>
      <c r="N119" s="32"/>
      <c r="O119" s="34"/>
      <c r="P119" s="35"/>
      <c r="Q119" s="42"/>
      <c r="R119" s="42"/>
      <c r="S119" s="32"/>
      <c r="T119" s="34"/>
      <c r="U119" s="53"/>
    </row>
    <row r="120" spans="10:21" ht="20.100000000000001" customHeight="1" x14ac:dyDescent="0.3">
      <c r="J120" s="39"/>
      <c r="K120" s="40"/>
      <c r="L120" s="41"/>
      <c r="M120" s="34"/>
      <c r="N120" s="32"/>
      <c r="O120" s="34"/>
      <c r="P120" s="35"/>
      <c r="Q120" s="42"/>
      <c r="R120" s="42"/>
      <c r="S120" s="32"/>
      <c r="T120" s="34"/>
      <c r="U120" s="53"/>
    </row>
    <row r="121" spans="10:21" ht="20.100000000000001" customHeight="1" x14ac:dyDescent="0.3">
      <c r="J121" s="39"/>
      <c r="K121" s="40"/>
      <c r="L121" s="41"/>
      <c r="M121" s="34"/>
      <c r="N121" s="32"/>
      <c r="O121" s="34"/>
      <c r="P121" s="35"/>
      <c r="Q121" s="42"/>
      <c r="R121" s="42"/>
      <c r="S121" s="32"/>
      <c r="T121" s="34"/>
      <c r="U121" s="53"/>
    </row>
    <row r="122" spans="10:21" ht="20.100000000000001" customHeight="1" x14ac:dyDescent="0.3">
      <c r="J122" s="39"/>
      <c r="K122" s="40"/>
      <c r="L122" s="41"/>
      <c r="M122" s="34"/>
      <c r="N122" s="32"/>
      <c r="O122" s="34"/>
      <c r="P122" s="35"/>
      <c r="Q122" s="42"/>
      <c r="R122" s="42"/>
      <c r="S122" s="32"/>
      <c r="T122" s="34"/>
      <c r="U122" s="53"/>
    </row>
    <row r="123" spans="10:21" ht="20.100000000000001" customHeight="1" x14ac:dyDescent="0.3">
      <c r="J123" s="39"/>
      <c r="K123" s="40"/>
      <c r="L123" s="41"/>
      <c r="M123" s="34"/>
      <c r="N123" s="32"/>
      <c r="O123" s="34"/>
      <c r="P123" s="35"/>
      <c r="Q123" s="42"/>
      <c r="R123" s="42"/>
      <c r="S123" s="32"/>
      <c r="T123" s="34"/>
      <c r="U123" s="53"/>
    </row>
    <row r="124" spans="10:21" ht="20.100000000000001" customHeight="1" x14ac:dyDescent="0.3">
      <c r="J124" s="39"/>
      <c r="K124" s="40"/>
      <c r="L124" s="41"/>
      <c r="M124" s="34"/>
      <c r="N124" s="32"/>
      <c r="O124" s="34"/>
      <c r="P124" s="35"/>
      <c r="Q124" s="42"/>
      <c r="R124" s="42"/>
      <c r="S124" s="32"/>
      <c r="T124" s="34"/>
      <c r="U124" s="53"/>
    </row>
    <row r="125" spans="10:21" ht="20.100000000000001" customHeight="1" x14ac:dyDescent="0.3">
      <c r="J125" s="39"/>
      <c r="K125" s="40"/>
      <c r="L125" s="41"/>
      <c r="M125" s="34"/>
      <c r="N125" s="32"/>
      <c r="O125" s="34"/>
      <c r="P125" s="35"/>
      <c r="Q125" s="42"/>
      <c r="R125" s="42"/>
      <c r="S125" s="32"/>
      <c r="T125" s="34"/>
      <c r="U125" s="53"/>
    </row>
    <row r="126" spans="10:21" ht="20.100000000000001" customHeight="1" x14ac:dyDescent="0.3">
      <c r="J126" s="39"/>
      <c r="K126" s="40"/>
      <c r="L126" s="41"/>
      <c r="M126" s="34"/>
      <c r="N126" s="32"/>
      <c r="O126" s="34"/>
      <c r="P126" s="35"/>
      <c r="Q126" s="42"/>
      <c r="R126" s="42"/>
      <c r="S126" s="32"/>
      <c r="T126" s="34"/>
      <c r="U126" s="53"/>
    </row>
    <row r="127" spans="10:21" ht="20.100000000000001" customHeight="1" x14ac:dyDescent="0.3">
      <c r="J127" s="39"/>
      <c r="K127" s="40"/>
      <c r="L127" s="41"/>
      <c r="M127" s="34"/>
      <c r="N127" s="32"/>
      <c r="O127" s="34"/>
      <c r="P127" s="35"/>
      <c r="Q127" s="42"/>
      <c r="R127" s="42"/>
      <c r="S127" s="32"/>
      <c r="T127" s="34"/>
      <c r="U127" s="53"/>
    </row>
    <row r="128" spans="10:21" ht="20.100000000000001" customHeight="1" x14ac:dyDescent="0.3">
      <c r="J128" s="39"/>
      <c r="K128" s="40"/>
      <c r="L128" s="41"/>
      <c r="M128" s="34"/>
      <c r="N128" s="32"/>
      <c r="O128" s="34"/>
      <c r="P128" s="35"/>
      <c r="Q128" s="42"/>
      <c r="R128" s="42"/>
      <c r="S128" s="32"/>
      <c r="T128" s="34"/>
      <c r="U128" s="53"/>
    </row>
    <row r="129" spans="10:21" ht="20.100000000000001" customHeight="1" x14ac:dyDescent="0.3">
      <c r="J129" s="39"/>
      <c r="K129" s="40"/>
      <c r="L129" s="41"/>
      <c r="M129" s="34"/>
      <c r="N129" s="32"/>
      <c r="O129" s="34"/>
      <c r="P129" s="35"/>
      <c r="Q129" s="42"/>
      <c r="R129" s="42"/>
      <c r="S129" s="32"/>
      <c r="T129" s="34"/>
      <c r="U129" s="53"/>
    </row>
    <row r="130" spans="10:21" ht="20.100000000000001" customHeight="1" x14ac:dyDescent="0.3">
      <c r="J130" s="39"/>
      <c r="K130" s="40"/>
      <c r="L130" s="41"/>
      <c r="M130" s="34"/>
      <c r="N130" s="32"/>
      <c r="O130" s="34"/>
      <c r="P130" s="35"/>
      <c r="Q130" s="42"/>
      <c r="R130" s="42"/>
      <c r="S130" s="32"/>
      <c r="T130" s="34"/>
      <c r="U130" s="53"/>
    </row>
    <row r="131" spans="10:21" ht="20.100000000000001" customHeight="1" x14ac:dyDescent="0.3">
      <c r="J131" s="39"/>
      <c r="K131" s="40"/>
      <c r="L131" s="41"/>
      <c r="M131" s="34"/>
      <c r="N131" s="32"/>
      <c r="O131" s="34"/>
      <c r="P131" s="35"/>
      <c r="Q131" s="42"/>
      <c r="R131" s="42"/>
      <c r="S131" s="32"/>
      <c r="T131" s="34"/>
      <c r="U131" s="53"/>
    </row>
    <row r="132" spans="10:21" ht="20.100000000000001" customHeight="1" x14ac:dyDescent="0.3">
      <c r="J132" s="39"/>
      <c r="K132" s="40"/>
      <c r="L132" s="41"/>
      <c r="M132" s="34"/>
      <c r="N132" s="32"/>
      <c r="O132" s="34"/>
      <c r="P132" s="35"/>
      <c r="Q132" s="42"/>
      <c r="R132" s="42"/>
      <c r="S132" s="32"/>
      <c r="T132" s="34"/>
      <c r="U132" s="53"/>
    </row>
    <row r="133" spans="10:21" ht="20.100000000000001" customHeight="1" x14ac:dyDescent="0.3">
      <c r="J133" s="39"/>
      <c r="K133" s="40"/>
      <c r="L133" s="41"/>
      <c r="M133" s="34"/>
      <c r="N133" s="32"/>
      <c r="O133" s="34"/>
      <c r="P133" s="35"/>
      <c r="Q133" s="42"/>
      <c r="R133" s="42"/>
      <c r="S133" s="32"/>
      <c r="T133" s="34"/>
      <c r="U133" s="53"/>
    </row>
    <row r="134" spans="10:21" ht="20.100000000000001" customHeight="1" x14ac:dyDescent="0.3">
      <c r="J134" s="39"/>
      <c r="K134" s="40"/>
      <c r="L134" s="41"/>
      <c r="M134" s="34"/>
      <c r="N134" s="32"/>
      <c r="O134" s="34"/>
      <c r="P134" s="35"/>
      <c r="Q134" s="42"/>
      <c r="R134" s="42"/>
      <c r="S134" s="32"/>
      <c r="T134" s="34"/>
      <c r="U134" s="53"/>
    </row>
    <row r="135" spans="10:21" ht="20.100000000000001" customHeight="1" x14ac:dyDescent="0.3">
      <c r="J135" s="39"/>
      <c r="K135" s="40"/>
      <c r="L135" s="41"/>
      <c r="M135" s="34"/>
      <c r="N135" s="32"/>
      <c r="O135" s="34"/>
      <c r="P135" s="35"/>
      <c r="Q135" s="42"/>
      <c r="R135" s="42"/>
      <c r="S135" s="32"/>
      <c r="T135" s="34"/>
      <c r="U135" s="53"/>
    </row>
    <row r="136" spans="10:21" ht="20.100000000000001" customHeight="1" x14ac:dyDescent="0.3">
      <c r="J136" s="39"/>
      <c r="K136" s="40"/>
      <c r="L136" s="41"/>
      <c r="M136" s="34"/>
      <c r="N136" s="32"/>
      <c r="O136" s="34"/>
      <c r="P136" s="35"/>
      <c r="Q136" s="42"/>
      <c r="R136" s="42"/>
      <c r="S136" s="32"/>
      <c r="T136" s="34"/>
      <c r="U136" s="53"/>
    </row>
    <row r="137" spans="10:21" ht="20.100000000000001" customHeight="1" x14ac:dyDescent="0.3">
      <c r="J137" s="39"/>
      <c r="K137" s="40"/>
      <c r="L137" s="41"/>
      <c r="M137" s="34"/>
      <c r="N137" s="32"/>
      <c r="O137" s="34"/>
      <c r="P137" s="35"/>
      <c r="Q137" s="42"/>
      <c r="R137" s="42"/>
      <c r="S137" s="32"/>
      <c r="T137" s="34"/>
      <c r="U137" s="53"/>
    </row>
    <row r="138" spans="10:21" ht="20.100000000000001" customHeight="1" x14ac:dyDescent="0.3">
      <c r="J138" s="39"/>
      <c r="K138" s="40"/>
      <c r="L138" s="41"/>
      <c r="M138" s="34"/>
      <c r="N138" s="32"/>
      <c r="O138" s="34"/>
      <c r="P138" s="35"/>
      <c r="Q138" s="42"/>
      <c r="R138" s="42"/>
      <c r="S138" s="32"/>
      <c r="T138" s="34"/>
      <c r="U138" s="53"/>
    </row>
    <row r="139" spans="10:21" ht="20.100000000000001" customHeight="1" x14ac:dyDescent="0.3">
      <c r="J139" s="39"/>
      <c r="K139" s="40"/>
      <c r="L139" s="41"/>
      <c r="M139" s="34"/>
      <c r="N139" s="32"/>
      <c r="O139" s="34"/>
      <c r="P139" s="35"/>
      <c r="Q139" s="42"/>
      <c r="R139" s="42"/>
      <c r="S139" s="32"/>
      <c r="T139" s="34"/>
      <c r="U139" s="53"/>
    </row>
    <row r="140" spans="10:21" ht="20.100000000000001" customHeight="1" x14ac:dyDescent="0.3">
      <c r="J140" s="39"/>
      <c r="K140" s="40"/>
      <c r="L140" s="41"/>
      <c r="M140" s="34"/>
      <c r="N140" s="32"/>
      <c r="O140" s="34"/>
      <c r="P140" s="35"/>
      <c r="Q140" s="42"/>
      <c r="R140" s="42"/>
      <c r="S140" s="32"/>
      <c r="T140" s="34"/>
      <c r="U140" s="53"/>
    </row>
    <row r="141" spans="10:21" ht="20.100000000000001" customHeight="1" x14ac:dyDescent="0.3">
      <c r="J141" s="39"/>
      <c r="K141" s="40"/>
      <c r="L141" s="41"/>
      <c r="M141" s="34"/>
      <c r="N141" s="32"/>
      <c r="O141" s="34"/>
      <c r="P141" s="35"/>
      <c r="Q141" s="42"/>
      <c r="R141" s="42"/>
      <c r="S141" s="32"/>
      <c r="T141" s="34"/>
      <c r="U141" s="53"/>
    </row>
    <row r="142" spans="10:21" ht="20.100000000000001" customHeight="1" x14ac:dyDescent="0.3">
      <c r="J142" s="39"/>
      <c r="K142" s="40"/>
      <c r="L142" s="41"/>
      <c r="M142" s="34"/>
      <c r="N142" s="32"/>
      <c r="O142" s="34"/>
      <c r="P142" s="35"/>
      <c r="Q142" s="42"/>
      <c r="R142" s="42"/>
      <c r="S142" s="32"/>
      <c r="T142" s="34"/>
      <c r="U142" s="53"/>
    </row>
    <row r="143" spans="10:21" ht="20.100000000000001" customHeight="1" x14ac:dyDescent="0.3">
      <c r="J143" s="39"/>
      <c r="K143" s="40"/>
      <c r="L143" s="41"/>
      <c r="M143" s="34"/>
      <c r="N143" s="32"/>
      <c r="O143" s="34"/>
      <c r="P143" s="35"/>
      <c r="Q143" s="42"/>
      <c r="R143" s="42"/>
      <c r="S143" s="32"/>
      <c r="T143" s="34"/>
      <c r="U143" s="53"/>
    </row>
    <row r="144" spans="10:21" ht="20.100000000000001" customHeight="1" x14ac:dyDescent="0.3">
      <c r="J144" s="39"/>
      <c r="K144" s="40"/>
      <c r="L144" s="41"/>
      <c r="M144" s="34"/>
      <c r="N144" s="32"/>
      <c r="O144" s="34"/>
      <c r="P144" s="35"/>
      <c r="Q144" s="42"/>
      <c r="R144" s="42"/>
      <c r="S144" s="32"/>
      <c r="T144" s="34"/>
      <c r="U144" s="53"/>
    </row>
    <row r="145" spans="10:21" ht="20.100000000000001" customHeight="1" x14ac:dyDescent="0.3">
      <c r="J145" s="39"/>
      <c r="K145" s="40"/>
      <c r="L145" s="41"/>
      <c r="M145" s="34"/>
      <c r="N145" s="32"/>
      <c r="O145" s="34"/>
      <c r="P145" s="35"/>
      <c r="Q145" s="42"/>
      <c r="R145" s="42"/>
      <c r="S145" s="32"/>
      <c r="T145" s="34"/>
      <c r="U145" s="53"/>
    </row>
    <row r="146" spans="10:21" ht="20.100000000000001" customHeight="1" x14ac:dyDescent="0.3">
      <c r="J146" s="39"/>
      <c r="K146" s="40"/>
      <c r="L146" s="41"/>
      <c r="M146" s="34"/>
      <c r="N146" s="32"/>
      <c r="O146" s="34"/>
      <c r="P146" s="35"/>
      <c r="Q146" s="42"/>
      <c r="R146" s="42"/>
      <c r="S146" s="32"/>
      <c r="T146" s="34"/>
      <c r="U146" s="53"/>
    </row>
    <row r="147" spans="10:21" ht="20.100000000000001" customHeight="1" x14ac:dyDescent="0.3">
      <c r="J147" s="39"/>
      <c r="K147" s="40"/>
      <c r="L147" s="41"/>
      <c r="M147" s="34"/>
      <c r="N147" s="32"/>
      <c r="O147" s="34"/>
      <c r="P147" s="35"/>
      <c r="Q147" s="42"/>
      <c r="R147" s="42"/>
      <c r="S147" s="32"/>
      <c r="T147" s="34"/>
      <c r="U147" s="53"/>
    </row>
    <row r="148" spans="10:21" ht="20.100000000000001" customHeight="1" x14ac:dyDescent="0.3">
      <c r="J148" s="39"/>
      <c r="K148" s="40"/>
      <c r="L148" s="41"/>
      <c r="M148" s="34"/>
      <c r="N148" s="32"/>
      <c r="O148" s="34"/>
      <c r="P148" s="35"/>
      <c r="Q148" s="42"/>
      <c r="R148" s="42"/>
      <c r="S148" s="32"/>
      <c r="T148" s="34"/>
      <c r="U148" s="53"/>
    </row>
    <row r="149" spans="10:21" ht="20.100000000000001" customHeight="1" x14ac:dyDescent="0.3">
      <c r="J149" s="39"/>
      <c r="K149" s="40"/>
      <c r="L149" s="41"/>
      <c r="M149" s="34"/>
      <c r="N149" s="32"/>
      <c r="O149" s="34"/>
      <c r="P149" s="35"/>
      <c r="Q149" s="42"/>
      <c r="R149" s="42"/>
      <c r="S149" s="32"/>
      <c r="T149" s="34"/>
      <c r="U149" s="53"/>
    </row>
    <row r="150" spans="10:21" ht="20.100000000000001" customHeight="1" x14ac:dyDescent="0.3">
      <c r="J150" s="39"/>
      <c r="K150" s="40"/>
      <c r="L150" s="41"/>
      <c r="M150" s="34"/>
      <c r="N150" s="32"/>
      <c r="O150" s="34"/>
      <c r="P150" s="35"/>
      <c r="Q150" s="42"/>
      <c r="R150" s="42"/>
      <c r="S150" s="32"/>
      <c r="T150" s="34"/>
      <c r="U150" s="53"/>
    </row>
    <row r="151" spans="10:21" ht="20.100000000000001" customHeight="1" x14ac:dyDescent="0.3">
      <c r="J151" s="39"/>
      <c r="K151" s="40"/>
      <c r="L151" s="41"/>
      <c r="M151" s="34"/>
      <c r="N151" s="32"/>
      <c r="O151" s="34"/>
      <c r="P151" s="35"/>
      <c r="Q151" s="42"/>
      <c r="R151" s="42"/>
      <c r="S151" s="32"/>
      <c r="T151" s="34"/>
      <c r="U151" s="53"/>
    </row>
    <row r="152" spans="10:21" ht="20.100000000000001" customHeight="1" x14ac:dyDescent="0.3">
      <c r="J152" s="39"/>
      <c r="K152" s="40"/>
      <c r="L152" s="41"/>
      <c r="M152" s="34"/>
      <c r="N152" s="32"/>
      <c r="O152" s="34"/>
      <c r="P152" s="35"/>
      <c r="Q152" s="42"/>
      <c r="R152" s="42"/>
      <c r="S152" s="32"/>
      <c r="T152" s="34"/>
      <c r="U152" s="53"/>
    </row>
    <row r="153" spans="10:21" ht="20.100000000000001" customHeight="1" x14ac:dyDescent="0.3">
      <c r="J153" s="39"/>
      <c r="K153" s="40"/>
      <c r="L153" s="41"/>
      <c r="M153" s="34"/>
      <c r="N153" s="32"/>
      <c r="O153" s="34"/>
      <c r="P153" s="35"/>
      <c r="Q153" s="42"/>
      <c r="R153" s="42"/>
      <c r="S153" s="32"/>
      <c r="T153" s="34"/>
      <c r="U153" s="53"/>
    </row>
    <row r="154" spans="10:21" ht="20.100000000000001" customHeight="1" x14ac:dyDescent="0.3">
      <c r="J154" s="39"/>
      <c r="K154" s="40"/>
      <c r="L154" s="41"/>
      <c r="M154" s="34"/>
      <c r="N154" s="32"/>
      <c r="O154" s="34"/>
      <c r="P154" s="35"/>
      <c r="Q154" s="42"/>
      <c r="R154" s="42"/>
      <c r="S154" s="32"/>
      <c r="T154" s="34"/>
      <c r="U154" s="53"/>
    </row>
    <row r="155" spans="10:21" ht="20.100000000000001" customHeight="1" x14ac:dyDescent="0.3">
      <c r="J155" s="39"/>
      <c r="K155" s="40"/>
      <c r="L155" s="41"/>
      <c r="M155" s="34"/>
      <c r="N155" s="32"/>
      <c r="O155" s="34"/>
      <c r="P155" s="35"/>
      <c r="Q155" s="42"/>
      <c r="R155" s="42"/>
      <c r="S155" s="32"/>
      <c r="T155" s="34"/>
      <c r="U155" s="53"/>
    </row>
    <row r="156" spans="10:21" ht="20.100000000000001" customHeight="1" x14ac:dyDescent="0.3">
      <c r="J156" s="39"/>
      <c r="K156" s="40"/>
      <c r="L156" s="41"/>
      <c r="M156" s="34"/>
      <c r="N156" s="32"/>
      <c r="O156" s="34"/>
      <c r="P156" s="35"/>
      <c r="Q156" s="42"/>
      <c r="R156" s="42"/>
      <c r="S156" s="32"/>
      <c r="T156" s="34"/>
      <c r="U156" s="53"/>
    </row>
    <row r="157" spans="10:21" ht="20.100000000000001" customHeight="1" x14ac:dyDescent="0.3">
      <c r="J157" s="39"/>
      <c r="K157" s="40"/>
      <c r="L157" s="41"/>
      <c r="M157" s="34"/>
      <c r="N157" s="32"/>
      <c r="O157" s="34"/>
      <c r="P157" s="35"/>
      <c r="Q157" s="42"/>
      <c r="R157" s="42"/>
      <c r="S157" s="32"/>
      <c r="T157" s="34"/>
      <c r="U157" s="53"/>
    </row>
    <row r="158" spans="10:21" ht="20.100000000000001" customHeight="1" x14ac:dyDescent="0.3">
      <c r="J158" s="39"/>
      <c r="K158" s="40"/>
      <c r="L158" s="41"/>
      <c r="M158" s="34"/>
      <c r="N158" s="32"/>
      <c r="O158" s="34"/>
      <c r="P158" s="35"/>
      <c r="Q158" s="42"/>
      <c r="R158" s="42"/>
      <c r="S158" s="32"/>
      <c r="T158" s="34"/>
      <c r="U158" s="53"/>
    </row>
    <row r="159" spans="10:21" ht="20.100000000000001" customHeight="1" x14ac:dyDescent="0.3">
      <c r="J159" s="39"/>
      <c r="K159" s="40"/>
      <c r="L159" s="41"/>
      <c r="M159" s="34"/>
      <c r="N159" s="32"/>
      <c r="O159" s="34"/>
      <c r="P159" s="35"/>
      <c r="Q159" s="42"/>
      <c r="R159" s="42"/>
      <c r="S159" s="32"/>
      <c r="T159" s="34"/>
      <c r="U159" s="53"/>
    </row>
    <row r="160" spans="10:21" ht="20.100000000000001" customHeight="1" x14ac:dyDescent="0.3">
      <c r="J160" s="39"/>
      <c r="K160" s="40"/>
      <c r="L160" s="41"/>
      <c r="M160" s="34"/>
      <c r="N160" s="32"/>
      <c r="O160" s="34"/>
      <c r="P160" s="35"/>
      <c r="Q160" s="42"/>
      <c r="R160" s="42"/>
      <c r="S160" s="32"/>
      <c r="T160" s="34"/>
      <c r="U160" s="53"/>
    </row>
    <row r="161" spans="10:21" ht="20.100000000000001" customHeight="1" x14ac:dyDescent="0.3">
      <c r="J161" s="39"/>
      <c r="K161" s="40"/>
      <c r="L161" s="41"/>
      <c r="M161" s="34"/>
      <c r="N161" s="32"/>
      <c r="O161" s="34"/>
      <c r="P161" s="35"/>
      <c r="Q161" s="42"/>
      <c r="R161" s="42"/>
      <c r="S161" s="32"/>
      <c r="T161" s="34"/>
      <c r="U161" s="53"/>
    </row>
    <row r="162" spans="10:21" ht="20.100000000000001" customHeight="1" x14ac:dyDescent="0.3">
      <c r="J162" s="39"/>
      <c r="K162" s="40"/>
      <c r="L162" s="41"/>
      <c r="M162" s="34"/>
      <c r="N162" s="32"/>
      <c r="O162" s="34"/>
      <c r="P162" s="35"/>
      <c r="Q162" s="42"/>
      <c r="R162" s="42"/>
      <c r="S162" s="32"/>
      <c r="T162" s="34"/>
      <c r="U162" s="53"/>
    </row>
    <row r="163" spans="10:21" ht="20.100000000000001" customHeight="1" x14ac:dyDescent="0.3">
      <c r="J163" s="39"/>
      <c r="K163" s="40"/>
      <c r="L163" s="41"/>
      <c r="M163" s="34"/>
      <c r="N163" s="32"/>
      <c r="O163" s="34"/>
      <c r="P163" s="35"/>
      <c r="Q163" s="42"/>
      <c r="R163" s="42"/>
      <c r="S163" s="32"/>
      <c r="T163" s="34"/>
      <c r="U163" s="53"/>
    </row>
    <row r="164" spans="10:21" ht="20.100000000000001" customHeight="1" x14ac:dyDescent="0.3">
      <c r="J164" s="39"/>
      <c r="K164" s="40"/>
      <c r="L164" s="41"/>
      <c r="M164" s="34"/>
      <c r="N164" s="32"/>
      <c r="O164" s="34"/>
      <c r="P164" s="35"/>
      <c r="Q164" s="42"/>
      <c r="R164" s="42"/>
      <c r="S164" s="32"/>
      <c r="T164" s="34"/>
      <c r="U164" s="53"/>
    </row>
    <row r="165" spans="10:21" ht="20.100000000000001" customHeight="1" x14ac:dyDescent="0.3">
      <c r="J165" s="39"/>
      <c r="K165" s="40"/>
      <c r="L165" s="41"/>
      <c r="M165" s="34"/>
      <c r="N165" s="32"/>
      <c r="O165" s="34"/>
      <c r="P165" s="35"/>
      <c r="Q165" s="42"/>
      <c r="R165" s="42"/>
      <c r="S165" s="32"/>
      <c r="T165" s="34"/>
      <c r="U165" s="53"/>
    </row>
    <row r="166" spans="10:21" ht="20.100000000000001" customHeight="1" x14ac:dyDescent="0.3">
      <c r="J166" s="39"/>
      <c r="K166" s="40"/>
      <c r="L166" s="41"/>
      <c r="M166" s="34"/>
      <c r="N166" s="32"/>
      <c r="O166" s="34"/>
      <c r="P166" s="35"/>
      <c r="Q166" s="42"/>
      <c r="R166" s="42"/>
      <c r="S166" s="32"/>
      <c r="T166" s="34"/>
      <c r="U166" s="53"/>
    </row>
    <row r="167" spans="10:21" ht="20.100000000000001" customHeight="1" x14ac:dyDescent="0.3">
      <c r="J167" s="39"/>
      <c r="K167" s="40"/>
      <c r="L167" s="41"/>
      <c r="M167" s="34"/>
      <c r="N167" s="32"/>
      <c r="O167" s="34"/>
      <c r="P167" s="35"/>
      <c r="Q167" s="42"/>
      <c r="R167" s="42"/>
      <c r="S167" s="32"/>
      <c r="T167" s="34"/>
      <c r="U167" s="53"/>
    </row>
    <row r="168" spans="10:21" ht="20.100000000000001" customHeight="1" x14ac:dyDescent="0.3">
      <c r="J168" s="39"/>
      <c r="K168" s="40"/>
      <c r="L168" s="41"/>
      <c r="M168" s="34"/>
      <c r="N168" s="32"/>
      <c r="O168" s="34"/>
      <c r="P168" s="35"/>
      <c r="Q168" s="42"/>
      <c r="R168" s="42"/>
      <c r="S168" s="32"/>
      <c r="T168" s="34"/>
      <c r="U168" s="53"/>
    </row>
    <row r="169" spans="10:21" ht="20.100000000000001" customHeight="1" x14ac:dyDescent="0.3">
      <c r="J169" s="39"/>
      <c r="K169" s="40"/>
      <c r="L169" s="41"/>
      <c r="M169" s="34"/>
      <c r="N169" s="32"/>
      <c r="O169" s="34"/>
      <c r="P169" s="35"/>
      <c r="Q169" s="42"/>
      <c r="R169" s="42"/>
      <c r="S169" s="32"/>
      <c r="T169" s="34"/>
      <c r="U169" s="53"/>
    </row>
    <row r="170" spans="10:21" ht="20.100000000000001" customHeight="1" x14ac:dyDescent="0.3">
      <c r="J170" s="39"/>
      <c r="K170" s="40"/>
      <c r="L170" s="41"/>
      <c r="M170" s="34"/>
      <c r="N170" s="32"/>
      <c r="O170" s="34"/>
      <c r="P170" s="35"/>
      <c r="Q170" s="42"/>
      <c r="R170" s="42"/>
      <c r="S170" s="32"/>
      <c r="T170" s="34"/>
      <c r="U170" s="53"/>
    </row>
    <row r="171" spans="10:21" ht="20.100000000000001" customHeight="1" x14ac:dyDescent="0.3">
      <c r="J171" s="39"/>
      <c r="K171" s="40"/>
      <c r="L171" s="41"/>
      <c r="M171" s="34"/>
      <c r="N171" s="32"/>
      <c r="O171" s="34"/>
      <c r="P171" s="35"/>
      <c r="Q171" s="42"/>
      <c r="R171" s="42"/>
      <c r="S171" s="32"/>
      <c r="T171" s="34"/>
      <c r="U171" s="53"/>
    </row>
    <row r="172" spans="10:21" ht="20.100000000000001" customHeight="1" x14ac:dyDescent="0.3">
      <c r="J172" s="39"/>
      <c r="K172" s="40"/>
      <c r="L172" s="41"/>
      <c r="M172" s="34"/>
      <c r="N172" s="32"/>
      <c r="O172" s="34"/>
      <c r="P172" s="35"/>
      <c r="Q172" s="42"/>
      <c r="R172" s="42"/>
      <c r="S172" s="32"/>
      <c r="T172" s="34"/>
      <c r="U172" s="53"/>
    </row>
    <row r="173" spans="10:21" ht="20.100000000000001" customHeight="1" x14ac:dyDescent="0.3">
      <c r="J173" s="39"/>
      <c r="K173" s="40"/>
      <c r="L173" s="41"/>
      <c r="M173" s="34"/>
      <c r="N173" s="32"/>
      <c r="O173" s="34"/>
      <c r="P173" s="35"/>
      <c r="Q173" s="42"/>
      <c r="R173" s="42"/>
      <c r="S173" s="32"/>
      <c r="T173" s="34"/>
      <c r="U173" s="53"/>
    </row>
    <row r="174" spans="10:21" ht="20.100000000000001" customHeight="1" x14ac:dyDescent="0.3">
      <c r="J174" s="39"/>
      <c r="K174" s="40"/>
      <c r="L174" s="41"/>
      <c r="M174" s="34"/>
      <c r="N174" s="32"/>
      <c r="O174" s="34"/>
      <c r="P174" s="35"/>
      <c r="Q174" s="42"/>
      <c r="R174" s="42"/>
      <c r="S174" s="32"/>
      <c r="T174" s="34"/>
      <c r="U174" s="53"/>
    </row>
    <row r="175" spans="10:21" ht="20.100000000000001" customHeight="1" x14ac:dyDescent="0.3">
      <c r="J175" s="39"/>
      <c r="K175" s="40"/>
      <c r="L175" s="41"/>
      <c r="M175" s="34"/>
      <c r="N175" s="32"/>
      <c r="O175" s="34"/>
      <c r="P175" s="35"/>
      <c r="Q175" s="42"/>
      <c r="R175" s="42"/>
      <c r="S175" s="32"/>
      <c r="T175" s="34"/>
      <c r="U175" s="53"/>
    </row>
    <row r="176" spans="10:21" ht="20.100000000000001" customHeight="1" x14ac:dyDescent="0.3">
      <c r="J176" s="39"/>
      <c r="K176" s="40"/>
      <c r="L176" s="41"/>
      <c r="M176" s="34"/>
      <c r="N176" s="32"/>
      <c r="O176" s="34"/>
      <c r="P176" s="35"/>
      <c r="Q176" s="42"/>
      <c r="R176" s="42"/>
      <c r="S176" s="32"/>
      <c r="T176" s="34"/>
      <c r="U176" s="53"/>
    </row>
    <row r="177" spans="10:21" ht="20.100000000000001" customHeight="1" x14ac:dyDescent="0.3">
      <c r="J177" s="39"/>
      <c r="K177" s="40"/>
      <c r="L177" s="41"/>
      <c r="M177" s="34"/>
      <c r="N177" s="32"/>
      <c r="O177" s="34"/>
      <c r="P177" s="35"/>
      <c r="Q177" s="42"/>
      <c r="R177" s="42"/>
      <c r="S177" s="32"/>
      <c r="T177" s="34"/>
      <c r="U177" s="53"/>
    </row>
    <row r="178" spans="10:21" ht="20.100000000000001" customHeight="1" x14ac:dyDescent="0.3">
      <c r="J178" s="39"/>
      <c r="K178" s="40"/>
      <c r="L178" s="41"/>
      <c r="M178" s="34"/>
      <c r="N178" s="32"/>
      <c r="O178" s="34"/>
      <c r="P178" s="35"/>
      <c r="Q178" s="42"/>
      <c r="R178" s="42"/>
      <c r="S178" s="32"/>
      <c r="T178" s="34"/>
      <c r="U178" s="53"/>
    </row>
    <row r="179" spans="10:21" ht="20.100000000000001" customHeight="1" x14ac:dyDescent="0.3">
      <c r="J179" s="39"/>
      <c r="K179" s="40"/>
      <c r="L179" s="41"/>
      <c r="M179" s="34"/>
      <c r="N179" s="32"/>
      <c r="O179" s="34"/>
      <c r="P179" s="35"/>
      <c r="Q179" s="42"/>
      <c r="R179" s="42"/>
      <c r="S179" s="32"/>
      <c r="T179" s="34"/>
      <c r="U179" s="53"/>
    </row>
    <row r="180" spans="10:21" ht="20.100000000000001" customHeight="1" x14ac:dyDescent="0.3">
      <c r="J180" s="39"/>
      <c r="K180" s="40"/>
      <c r="L180" s="41"/>
      <c r="M180" s="34"/>
      <c r="N180" s="32"/>
      <c r="O180" s="34"/>
      <c r="P180" s="35"/>
      <c r="Q180" s="42"/>
      <c r="R180" s="42"/>
      <c r="S180" s="32"/>
      <c r="T180" s="34"/>
      <c r="U180" s="53"/>
    </row>
    <row r="181" spans="10:21" ht="20.100000000000001" customHeight="1" x14ac:dyDescent="0.3">
      <c r="J181" s="39"/>
      <c r="K181" s="40"/>
      <c r="L181" s="41"/>
      <c r="M181" s="34"/>
      <c r="N181" s="32"/>
      <c r="O181" s="34"/>
      <c r="P181" s="35"/>
      <c r="Q181" s="42"/>
      <c r="R181" s="42"/>
      <c r="S181" s="32"/>
      <c r="T181" s="34"/>
      <c r="U181" s="53"/>
    </row>
    <row r="182" spans="10:21" ht="20.100000000000001" customHeight="1" x14ac:dyDescent="0.3">
      <c r="J182" s="39"/>
      <c r="K182" s="40"/>
      <c r="L182" s="41"/>
      <c r="M182" s="34"/>
      <c r="N182" s="32"/>
      <c r="O182" s="34"/>
      <c r="P182" s="35"/>
      <c r="Q182" s="42"/>
      <c r="R182" s="42"/>
      <c r="S182" s="32"/>
      <c r="T182" s="34"/>
      <c r="U182" s="53"/>
    </row>
    <row r="183" spans="10:21" ht="20.100000000000001" customHeight="1" x14ac:dyDescent="0.3">
      <c r="J183" s="39"/>
      <c r="K183" s="40"/>
      <c r="L183" s="41"/>
      <c r="M183" s="34"/>
      <c r="N183" s="32"/>
      <c r="O183" s="34"/>
      <c r="P183" s="35"/>
      <c r="Q183" s="42"/>
      <c r="R183" s="42"/>
      <c r="S183" s="32"/>
      <c r="T183" s="34"/>
      <c r="U183" s="53"/>
    </row>
    <row r="184" spans="10:21" ht="20.100000000000001" customHeight="1" x14ac:dyDescent="0.3">
      <c r="J184" s="39"/>
      <c r="K184" s="40"/>
      <c r="L184" s="41"/>
      <c r="M184" s="34"/>
      <c r="N184" s="32"/>
      <c r="O184" s="34"/>
      <c r="P184" s="35"/>
      <c r="Q184" s="42"/>
      <c r="R184" s="42"/>
      <c r="S184" s="32"/>
      <c r="T184" s="34"/>
      <c r="U184" s="53"/>
    </row>
    <row r="185" spans="10:21" ht="20.100000000000001" customHeight="1" x14ac:dyDescent="0.3">
      <c r="J185" s="39"/>
      <c r="K185" s="40"/>
      <c r="L185" s="41"/>
      <c r="M185" s="34"/>
      <c r="N185" s="32"/>
      <c r="O185" s="34"/>
      <c r="P185" s="35"/>
      <c r="Q185" s="42"/>
      <c r="R185" s="42"/>
      <c r="S185" s="32"/>
      <c r="T185" s="34"/>
      <c r="U185" s="53"/>
    </row>
    <row r="186" spans="10:21" ht="20.100000000000001" customHeight="1" x14ac:dyDescent="0.3">
      <c r="J186" s="39"/>
      <c r="K186" s="40"/>
      <c r="L186" s="41"/>
      <c r="M186" s="34"/>
      <c r="N186" s="32"/>
      <c r="O186" s="34"/>
      <c r="P186" s="35"/>
      <c r="Q186" s="42"/>
      <c r="R186" s="42"/>
      <c r="S186" s="32"/>
      <c r="T186" s="34"/>
      <c r="U186" s="53"/>
    </row>
    <row r="187" spans="10:21" ht="20.100000000000001" customHeight="1" x14ac:dyDescent="0.3">
      <c r="J187" s="39"/>
      <c r="K187" s="40"/>
      <c r="L187" s="41"/>
      <c r="M187" s="34"/>
      <c r="N187" s="32"/>
      <c r="O187" s="34"/>
      <c r="P187" s="35"/>
      <c r="Q187" s="42"/>
      <c r="R187" s="42"/>
      <c r="S187" s="32"/>
      <c r="T187" s="34"/>
      <c r="U187" s="53"/>
    </row>
    <row r="188" spans="10:21" ht="20.100000000000001" customHeight="1" x14ac:dyDescent="0.3">
      <c r="J188" s="39"/>
      <c r="K188" s="40"/>
      <c r="L188" s="41"/>
      <c r="M188" s="34"/>
      <c r="N188" s="32"/>
      <c r="O188" s="34"/>
      <c r="P188" s="35"/>
      <c r="Q188" s="42"/>
      <c r="R188" s="42"/>
      <c r="S188" s="32"/>
      <c r="T188" s="34"/>
      <c r="U188" s="53"/>
    </row>
    <row r="189" spans="10:21" ht="20.100000000000001" customHeight="1" x14ac:dyDescent="0.3">
      <c r="J189" s="39"/>
      <c r="K189" s="40"/>
      <c r="L189" s="41"/>
      <c r="M189" s="34"/>
      <c r="N189" s="32"/>
      <c r="O189" s="34"/>
      <c r="P189" s="35"/>
      <c r="Q189" s="42"/>
      <c r="R189" s="42"/>
      <c r="S189" s="32"/>
      <c r="T189" s="34"/>
      <c r="U189" s="53"/>
    </row>
    <row r="190" spans="10:21" ht="20.100000000000001" customHeight="1" x14ac:dyDescent="0.3">
      <c r="J190" s="39"/>
      <c r="K190" s="40"/>
      <c r="L190" s="41"/>
      <c r="M190" s="34"/>
      <c r="N190" s="32"/>
      <c r="O190" s="34"/>
      <c r="P190" s="35"/>
      <c r="Q190" s="42"/>
      <c r="R190" s="42"/>
      <c r="S190" s="32"/>
      <c r="T190" s="34"/>
      <c r="U190" s="53"/>
    </row>
    <row r="191" spans="10:21" ht="20.100000000000001" customHeight="1" x14ac:dyDescent="0.3">
      <c r="J191" s="39"/>
      <c r="K191" s="40"/>
      <c r="L191" s="41"/>
      <c r="M191" s="34"/>
      <c r="N191" s="32"/>
      <c r="O191" s="34"/>
      <c r="P191" s="35"/>
      <c r="Q191" s="42"/>
      <c r="R191" s="42"/>
      <c r="S191" s="32"/>
      <c r="T191" s="34"/>
      <c r="U191" s="53"/>
    </row>
    <row r="192" spans="10:21" ht="20.100000000000001" customHeight="1" x14ac:dyDescent="0.3">
      <c r="J192" s="39"/>
      <c r="K192" s="40"/>
      <c r="L192" s="41"/>
      <c r="M192" s="34"/>
      <c r="N192" s="32"/>
      <c r="O192" s="34"/>
      <c r="P192" s="35"/>
      <c r="Q192" s="42"/>
      <c r="R192" s="42"/>
      <c r="S192" s="32"/>
      <c r="T192" s="34"/>
      <c r="U192" s="53"/>
    </row>
    <row r="193" spans="10:21" ht="20.100000000000001" customHeight="1" x14ac:dyDescent="0.3">
      <c r="J193" s="39"/>
      <c r="K193" s="40"/>
      <c r="L193" s="41"/>
      <c r="M193" s="34"/>
      <c r="N193" s="32"/>
      <c r="O193" s="34"/>
      <c r="P193" s="35"/>
      <c r="Q193" s="42"/>
      <c r="R193" s="42"/>
      <c r="S193" s="32"/>
      <c r="T193" s="34"/>
      <c r="U193" s="53"/>
    </row>
    <row r="194" spans="10:21" ht="20.100000000000001" customHeight="1" x14ac:dyDescent="0.3">
      <c r="J194" s="39"/>
      <c r="K194" s="40"/>
      <c r="L194" s="41"/>
      <c r="M194" s="34"/>
      <c r="N194" s="32"/>
      <c r="O194" s="34"/>
      <c r="P194" s="35"/>
      <c r="Q194" s="42"/>
      <c r="R194" s="42"/>
      <c r="S194" s="32"/>
      <c r="T194" s="34"/>
      <c r="U194" s="53"/>
    </row>
    <row r="195" spans="10:21" ht="20.100000000000001" customHeight="1" x14ac:dyDescent="0.3">
      <c r="J195" s="39"/>
      <c r="K195" s="40"/>
      <c r="L195" s="41"/>
      <c r="M195" s="34"/>
      <c r="N195" s="32"/>
      <c r="O195" s="34"/>
      <c r="P195" s="35"/>
      <c r="Q195" s="42"/>
      <c r="R195" s="42"/>
      <c r="S195" s="32"/>
      <c r="T195" s="34"/>
      <c r="U195" s="53"/>
    </row>
    <row r="196" spans="10:21" ht="20.100000000000001" customHeight="1" x14ac:dyDescent="0.3">
      <c r="J196" s="39"/>
      <c r="K196" s="40"/>
      <c r="L196" s="41"/>
      <c r="M196" s="34"/>
      <c r="N196" s="32"/>
      <c r="O196" s="34"/>
      <c r="P196" s="35"/>
      <c r="Q196" s="42"/>
      <c r="R196" s="42"/>
      <c r="S196" s="32"/>
      <c r="T196" s="34"/>
      <c r="U196" s="53"/>
    </row>
    <row r="197" spans="10:21" ht="20.100000000000001" customHeight="1" x14ac:dyDescent="0.3">
      <c r="J197" s="39"/>
      <c r="K197" s="40"/>
      <c r="L197" s="41"/>
      <c r="M197" s="34"/>
      <c r="N197" s="32"/>
      <c r="O197" s="34"/>
      <c r="P197" s="35"/>
      <c r="Q197" s="42"/>
      <c r="R197" s="42"/>
      <c r="S197" s="32"/>
      <c r="T197" s="34"/>
      <c r="U197" s="53"/>
    </row>
    <row r="198" spans="10:21" ht="20.100000000000001" customHeight="1" x14ac:dyDescent="0.3">
      <c r="J198" s="39"/>
      <c r="K198" s="40"/>
      <c r="L198" s="41"/>
      <c r="M198" s="34"/>
      <c r="N198" s="32"/>
      <c r="O198" s="34"/>
      <c r="P198" s="35"/>
      <c r="Q198" s="42"/>
      <c r="R198" s="42"/>
      <c r="S198" s="32"/>
      <c r="T198" s="34"/>
      <c r="U198" s="53"/>
    </row>
    <row r="199" spans="10:21" ht="20.100000000000001" customHeight="1" x14ac:dyDescent="0.3">
      <c r="J199" s="39"/>
      <c r="K199" s="40"/>
      <c r="L199" s="41"/>
      <c r="M199" s="34"/>
      <c r="N199" s="32"/>
      <c r="O199" s="34"/>
      <c r="P199" s="35"/>
      <c r="Q199" s="42"/>
      <c r="R199" s="42"/>
      <c r="S199" s="32"/>
      <c r="T199" s="34"/>
      <c r="U199" s="53"/>
    </row>
    <row r="200" spans="10:21" ht="20.100000000000001" customHeight="1" x14ac:dyDescent="0.3">
      <c r="J200" s="39"/>
      <c r="K200" s="40"/>
      <c r="L200" s="41"/>
      <c r="M200" s="34"/>
      <c r="N200" s="32"/>
      <c r="O200" s="34"/>
      <c r="P200" s="35"/>
      <c r="Q200" s="42"/>
      <c r="R200" s="42"/>
      <c r="S200" s="32"/>
      <c r="T200" s="34"/>
      <c r="U200" s="53"/>
    </row>
    <row r="201" spans="10:21" ht="20.100000000000001" customHeight="1" x14ac:dyDescent="0.3">
      <c r="J201" s="39"/>
      <c r="K201" s="40"/>
      <c r="L201" s="41"/>
      <c r="M201" s="34"/>
      <c r="N201" s="32"/>
      <c r="O201" s="34"/>
      <c r="P201" s="35"/>
      <c r="Q201" s="42"/>
      <c r="R201" s="42"/>
      <c r="S201" s="32"/>
      <c r="T201" s="34"/>
      <c r="U201" s="53"/>
    </row>
    <row r="202" spans="10:21" ht="20.100000000000001" customHeight="1" x14ac:dyDescent="0.3">
      <c r="J202" s="39"/>
      <c r="K202" s="40"/>
      <c r="L202" s="41"/>
      <c r="M202" s="34"/>
      <c r="N202" s="32"/>
      <c r="O202" s="34"/>
      <c r="P202" s="35"/>
      <c r="Q202" s="42"/>
      <c r="R202" s="42"/>
      <c r="S202" s="32"/>
      <c r="T202" s="34"/>
      <c r="U202" s="53"/>
    </row>
    <row r="203" spans="10:21" ht="20.100000000000001" customHeight="1" x14ac:dyDescent="0.3">
      <c r="J203" s="39"/>
      <c r="K203" s="40"/>
      <c r="L203" s="41"/>
      <c r="M203" s="34"/>
      <c r="N203" s="32"/>
      <c r="O203" s="34"/>
      <c r="P203" s="35"/>
      <c r="Q203" s="42"/>
      <c r="R203" s="42"/>
      <c r="S203" s="32"/>
      <c r="T203" s="34"/>
      <c r="U203" s="53"/>
    </row>
    <row r="204" spans="10:21" ht="20.100000000000001" customHeight="1" x14ac:dyDescent="0.3">
      <c r="J204" s="39"/>
      <c r="K204" s="40"/>
      <c r="L204" s="41"/>
      <c r="M204" s="34"/>
      <c r="N204" s="32"/>
      <c r="O204" s="34"/>
      <c r="P204" s="35"/>
      <c r="Q204" s="42"/>
      <c r="R204" s="42"/>
      <c r="S204" s="32"/>
      <c r="T204" s="34"/>
      <c r="U204" s="53"/>
    </row>
    <row r="205" spans="10:21" ht="20.100000000000001" customHeight="1" x14ac:dyDescent="0.3">
      <c r="J205" s="39"/>
      <c r="K205" s="40"/>
      <c r="L205" s="41"/>
      <c r="M205" s="34"/>
      <c r="N205" s="32"/>
      <c r="O205" s="34"/>
      <c r="P205" s="35"/>
      <c r="Q205" s="42"/>
      <c r="R205" s="42"/>
      <c r="S205" s="32"/>
      <c r="T205" s="34"/>
      <c r="U205" s="53"/>
    </row>
    <row r="206" spans="10:21" ht="20.100000000000001" customHeight="1" x14ac:dyDescent="0.3">
      <c r="J206" s="39"/>
      <c r="K206" s="40"/>
      <c r="L206" s="41"/>
      <c r="M206" s="34"/>
      <c r="N206" s="32"/>
      <c r="O206" s="34"/>
      <c r="P206" s="35"/>
      <c r="Q206" s="42"/>
      <c r="R206" s="42"/>
      <c r="S206" s="32"/>
      <c r="T206" s="34"/>
      <c r="U206" s="53"/>
    </row>
    <row r="207" spans="10:21" ht="20.100000000000001" customHeight="1" x14ac:dyDescent="0.3">
      <c r="J207" s="39"/>
      <c r="K207" s="40"/>
      <c r="L207" s="41"/>
      <c r="M207" s="34"/>
      <c r="N207" s="32"/>
      <c r="O207" s="34"/>
      <c r="P207" s="35"/>
      <c r="Q207" s="42"/>
      <c r="R207" s="42"/>
      <c r="S207" s="32"/>
      <c r="T207" s="34"/>
      <c r="U207" s="53"/>
    </row>
    <row r="208" spans="10:21" ht="20.100000000000001" customHeight="1" x14ac:dyDescent="0.3">
      <c r="J208" s="39"/>
      <c r="K208" s="40"/>
      <c r="L208" s="41"/>
      <c r="M208" s="34"/>
      <c r="N208" s="32"/>
      <c r="O208" s="34"/>
      <c r="P208" s="35"/>
      <c r="Q208" s="42"/>
      <c r="R208" s="42"/>
      <c r="S208" s="32"/>
      <c r="T208" s="34"/>
      <c r="U208" s="53"/>
    </row>
    <row r="209" spans="10:21" ht="20.100000000000001" customHeight="1" x14ac:dyDescent="0.3">
      <c r="J209" s="39"/>
      <c r="K209" s="40"/>
      <c r="L209" s="41"/>
      <c r="M209" s="34"/>
      <c r="N209" s="32"/>
      <c r="O209" s="34"/>
      <c r="P209" s="35"/>
      <c r="Q209" s="42"/>
      <c r="R209" s="42"/>
      <c r="S209" s="32"/>
      <c r="T209" s="34"/>
      <c r="U209" s="53"/>
    </row>
    <row r="210" spans="10:21" ht="20.100000000000001" customHeight="1" x14ac:dyDescent="0.3">
      <c r="J210" s="39"/>
      <c r="K210" s="40"/>
      <c r="L210" s="41"/>
      <c r="M210" s="34"/>
      <c r="N210" s="32"/>
      <c r="O210" s="34"/>
      <c r="P210" s="35"/>
      <c r="Q210" s="42"/>
      <c r="R210" s="42"/>
      <c r="S210" s="32"/>
      <c r="T210" s="34"/>
      <c r="U210" s="53"/>
    </row>
    <row r="211" spans="10:21" ht="20.100000000000001" customHeight="1" x14ac:dyDescent="0.3">
      <c r="J211" s="39"/>
      <c r="K211" s="40"/>
      <c r="L211" s="41"/>
      <c r="M211" s="34"/>
      <c r="N211" s="32"/>
      <c r="O211" s="34"/>
      <c r="P211" s="35"/>
      <c r="Q211" s="42"/>
      <c r="R211" s="42"/>
      <c r="S211" s="32"/>
      <c r="T211" s="34"/>
      <c r="U211" s="53"/>
    </row>
    <row r="212" spans="10:21" ht="20.100000000000001" customHeight="1" x14ac:dyDescent="0.3">
      <c r="J212" s="39"/>
      <c r="K212" s="40"/>
      <c r="L212" s="41"/>
      <c r="M212" s="34"/>
      <c r="N212" s="32"/>
      <c r="O212" s="34"/>
      <c r="P212" s="35"/>
      <c r="Q212" s="42"/>
      <c r="R212" s="42"/>
      <c r="S212" s="32"/>
      <c r="T212" s="34"/>
      <c r="U212" s="53"/>
    </row>
    <row r="213" spans="10:21" ht="20.100000000000001" customHeight="1" x14ac:dyDescent="0.3">
      <c r="J213" s="39"/>
      <c r="K213" s="40"/>
      <c r="L213" s="41"/>
      <c r="M213" s="34"/>
      <c r="N213" s="32"/>
      <c r="O213" s="34"/>
      <c r="P213" s="35"/>
      <c r="Q213" s="42"/>
      <c r="R213" s="42"/>
      <c r="S213" s="32"/>
      <c r="T213" s="34"/>
      <c r="U213" s="53"/>
    </row>
    <row r="214" spans="10:21" ht="20.100000000000001" customHeight="1" x14ac:dyDescent="0.3">
      <c r="J214" s="39"/>
      <c r="K214" s="40"/>
      <c r="L214" s="41"/>
      <c r="M214" s="34"/>
      <c r="N214" s="32"/>
      <c r="O214" s="34"/>
      <c r="P214" s="35"/>
      <c r="Q214" s="42"/>
      <c r="R214" s="42"/>
      <c r="S214" s="32"/>
      <c r="T214" s="34"/>
      <c r="U214" s="53"/>
    </row>
    <row r="215" spans="10:21" ht="20.100000000000001" customHeight="1" x14ac:dyDescent="0.3">
      <c r="J215" s="39"/>
      <c r="K215" s="40"/>
      <c r="L215" s="41"/>
      <c r="M215" s="34"/>
      <c r="N215" s="32"/>
      <c r="O215" s="34"/>
      <c r="P215" s="35"/>
      <c r="Q215" s="42"/>
      <c r="R215" s="42"/>
      <c r="S215" s="32"/>
      <c r="T215" s="34"/>
      <c r="U215" s="53"/>
    </row>
    <row r="216" spans="10:21" ht="20.100000000000001" customHeight="1" x14ac:dyDescent="0.3">
      <c r="J216" s="39"/>
      <c r="K216" s="40"/>
      <c r="L216" s="41"/>
      <c r="M216" s="34"/>
      <c r="N216" s="32"/>
      <c r="O216" s="34"/>
      <c r="P216" s="35"/>
      <c r="Q216" s="42"/>
      <c r="R216" s="42"/>
      <c r="S216" s="32"/>
      <c r="T216" s="34"/>
      <c r="U216" s="53"/>
    </row>
    <row r="217" spans="10:21" ht="20.100000000000001" customHeight="1" x14ac:dyDescent="0.3">
      <c r="J217" s="39"/>
      <c r="K217" s="40"/>
      <c r="L217" s="41"/>
      <c r="M217" s="34"/>
      <c r="N217" s="32"/>
      <c r="O217" s="34"/>
      <c r="P217" s="35"/>
      <c r="Q217" s="42"/>
      <c r="R217" s="42"/>
      <c r="S217" s="32"/>
      <c r="T217" s="34"/>
      <c r="U217" s="53"/>
    </row>
    <row r="218" spans="10:21" ht="20.100000000000001" customHeight="1" x14ac:dyDescent="0.3">
      <c r="J218" s="39"/>
      <c r="K218" s="40"/>
      <c r="L218" s="41"/>
      <c r="M218" s="34"/>
      <c r="N218" s="32"/>
      <c r="O218" s="34"/>
      <c r="P218" s="35"/>
      <c r="Q218" s="42"/>
      <c r="R218" s="42"/>
      <c r="S218" s="32"/>
      <c r="T218" s="34"/>
      <c r="U218" s="53"/>
    </row>
    <row r="219" spans="10:21" ht="20.100000000000001" customHeight="1" x14ac:dyDescent="0.3">
      <c r="J219" s="39"/>
      <c r="K219" s="40"/>
      <c r="L219" s="41"/>
      <c r="M219" s="34"/>
      <c r="N219" s="32"/>
      <c r="O219" s="34"/>
      <c r="P219" s="35"/>
      <c r="Q219" s="42"/>
      <c r="R219" s="42"/>
      <c r="S219" s="32"/>
      <c r="T219" s="34"/>
      <c r="U219" s="53"/>
    </row>
    <row r="220" spans="10:21" ht="20.100000000000001" customHeight="1" x14ac:dyDescent="0.3">
      <c r="J220" s="39"/>
      <c r="K220" s="40"/>
      <c r="L220" s="41"/>
      <c r="M220" s="34"/>
      <c r="N220" s="32"/>
      <c r="O220" s="34"/>
      <c r="P220" s="35"/>
      <c r="Q220" s="42"/>
      <c r="R220" s="42"/>
      <c r="S220" s="32"/>
      <c r="T220" s="34"/>
      <c r="U220" s="53"/>
    </row>
    <row r="221" spans="10:21" ht="20.100000000000001" customHeight="1" x14ac:dyDescent="0.3">
      <c r="J221" s="39"/>
      <c r="K221" s="40"/>
      <c r="L221" s="41"/>
      <c r="M221" s="34"/>
      <c r="N221" s="32"/>
      <c r="O221" s="34"/>
      <c r="P221" s="35"/>
      <c r="Q221" s="42"/>
      <c r="R221" s="42"/>
      <c r="S221" s="32"/>
      <c r="T221" s="34"/>
      <c r="U221" s="53"/>
    </row>
    <row r="222" spans="10:21" ht="20.100000000000001" customHeight="1" x14ac:dyDescent="0.3">
      <c r="J222" s="39"/>
      <c r="K222" s="40"/>
      <c r="L222" s="41"/>
      <c r="M222" s="34"/>
      <c r="N222" s="32"/>
      <c r="O222" s="34"/>
      <c r="P222" s="35"/>
      <c r="Q222" s="42"/>
      <c r="R222" s="42"/>
      <c r="S222" s="32"/>
      <c r="T222" s="34"/>
      <c r="U222" s="53"/>
    </row>
    <row r="223" spans="10:21" ht="20.100000000000001" customHeight="1" x14ac:dyDescent="0.3">
      <c r="J223" s="39"/>
      <c r="K223" s="40"/>
      <c r="L223" s="41"/>
      <c r="M223" s="34"/>
      <c r="N223" s="32"/>
      <c r="O223" s="34"/>
      <c r="P223" s="35"/>
      <c r="Q223" s="42"/>
      <c r="R223" s="42"/>
      <c r="S223" s="32"/>
      <c r="T223" s="34"/>
      <c r="U223" s="53"/>
    </row>
    <row r="224" spans="10:21" ht="20.100000000000001" customHeight="1" x14ac:dyDescent="0.3">
      <c r="J224" s="39"/>
      <c r="K224" s="40"/>
      <c r="L224" s="41"/>
      <c r="M224" s="34"/>
      <c r="N224" s="32"/>
      <c r="O224" s="34"/>
      <c r="P224" s="35"/>
      <c r="Q224" s="42"/>
      <c r="R224" s="42"/>
      <c r="S224" s="32"/>
      <c r="T224" s="34"/>
      <c r="U224" s="53"/>
    </row>
    <row r="225" spans="10:21" ht="20.100000000000001" customHeight="1" x14ac:dyDescent="0.3">
      <c r="J225" s="39"/>
      <c r="K225" s="40"/>
      <c r="L225" s="41"/>
      <c r="M225" s="34"/>
      <c r="N225" s="32"/>
      <c r="O225" s="34"/>
      <c r="P225" s="35"/>
      <c r="Q225" s="42"/>
      <c r="R225" s="42"/>
      <c r="S225" s="32"/>
      <c r="T225" s="34"/>
      <c r="U225" s="53"/>
    </row>
    <row r="226" spans="10:21" ht="20.100000000000001" customHeight="1" x14ac:dyDescent="0.3">
      <c r="J226" s="39"/>
      <c r="K226" s="40"/>
      <c r="L226" s="41"/>
      <c r="M226" s="34"/>
      <c r="N226" s="32"/>
      <c r="O226" s="34"/>
      <c r="P226" s="35"/>
      <c r="Q226" s="42"/>
      <c r="R226" s="42"/>
      <c r="S226" s="32"/>
      <c r="T226" s="34"/>
      <c r="U226" s="53"/>
    </row>
    <row r="227" spans="10:21" ht="20.100000000000001" customHeight="1" x14ac:dyDescent="0.3">
      <c r="J227" s="39"/>
      <c r="K227" s="40"/>
      <c r="L227" s="41"/>
      <c r="M227" s="34"/>
      <c r="N227" s="32"/>
      <c r="O227" s="34"/>
      <c r="P227" s="35"/>
      <c r="Q227" s="42"/>
      <c r="R227" s="42"/>
      <c r="S227" s="32"/>
      <c r="T227" s="34"/>
      <c r="U227" s="53"/>
    </row>
    <row r="228" spans="10:21" ht="20.100000000000001" customHeight="1" x14ac:dyDescent="0.3">
      <c r="J228" s="39"/>
      <c r="K228" s="40"/>
      <c r="L228" s="41"/>
      <c r="M228" s="34"/>
      <c r="N228" s="32"/>
      <c r="O228" s="34"/>
      <c r="P228" s="35"/>
      <c r="Q228" s="42"/>
      <c r="R228" s="42"/>
      <c r="S228" s="32"/>
      <c r="T228" s="34"/>
      <c r="U228" s="53"/>
    </row>
    <row r="229" spans="10:21" ht="20.100000000000001" customHeight="1" x14ac:dyDescent="0.3">
      <c r="J229" s="39"/>
      <c r="K229" s="40"/>
      <c r="L229" s="41"/>
      <c r="M229" s="34"/>
      <c r="N229" s="32"/>
      <c r="O229" s="34"/>
      <c r="P229" s="35"/>
      <c r="Q229" s="42"/>
      <c r="R229" s="42"/>
      <c r="S229" s="32"/>
      <c r="T229" s="34"/>
      <c r="U229" s="53"/>
    </row>
    <row r="230" spans="10:21" ht="20.100000000000001" customHeight="1" x14ac:dyDescent="0.3">
      <c r="J230" s="39"/>
      <c r="K230" s="40"/>
      <c r="L230" s="41"/>
      <c r="M230" s="34"/>
      <c r="N230" s="32"/>
      <c r="O230" s="34"/>
      <c r="P230" s="35"/>
      <c r="Q230" s="42"/>
      <c r="R230" s="42"/>
      <c r="S230" s="32"/>
      <c r="T230" s="34"/>
      <c r="U230" s="53"/>
    </row>
    <row r="231" spans="10:21" ht="20.100000000000001" customHeight="1" x14ac:dyDescent="0.3">
      <c r="J231" s="39"/>
      <c r="K231" s="40"/>
      <c r="L231" s="41"/>
      <c r="M231" s="34"/>
      <c r="N231" s="32"/>
      <c r="O231" s="34"/>
      <c r="P231" s="35"/>
      <c r="Q231" s="42"/>
      <c r="R231" s="42"/>
      <c r="S231" s="32"/>
      <c r="T231" s="34"/>
      <c r="U231" s="53"/>
    </row>
    <row r="232" spans="10:21" ht="20.100000000000001" customHeight="1" x14ac:dyDescent="0.3">
      <c r="J232" s="39"/>
      <c r="K232" s="40"/>
      <c r="L232" s="41"/>
      <c r="M232" s="34"/>
      <c r="N232" s="32"/>
      <c r="O232" s="34"/>
      <c r="P232" s="35"/>
      <c r="Q232" s="42"/>
      <c r="R232" s="42"/>
      <c r="S232" s="32"/>
      <c r="T232" s="34"/>
      <c r="U232" s="53"/>
    </row>
    <row r="233" spans="10:21" ht="20.100000000000001" customHeight="1" x14ac:dyDescent="0.3">
      <c r="J233" s="39"/>
      <c r="K233" s="40"/>
      <c r="L233" s="41"/>
      <c r="M233" s="34"/>
      <c r="N233" s="32"/>
      <c r="O233" s="34"/>
      <c r="P233" s="35"/>
      <c r="Q233" s="42"/>
      <c r="R233" s="42"/>
      <c r="S233" s="32"/>
      <c r="T233" s="34"/>
      <c r="U233" s="53"/>
    </row>
    <row r="234" spans="10:21" ht="20.100000000000001" customHeight="1" x14ac:dyDescent="0.3">
      <c r="J234" s="39"/>
      <c r="K234" s="40"/>
      <c r="L234" s="41"/>
      <c r="M234" s="34"/>
      <c r="N234" s="32"/>
      <c r="O234" s="34"/>
      <c r="P234" s="35"/>
      <c r="Q234" s="42"/>
      <c r="R234" s="42"/>
      <c r="S234" s="32"/>
      <c r="T234" s="34"/>
      <c r="U234" s="53"/>
    </row>
    <row r="235" spans="10:21" ht="20.100000000000001" customHeight="1" x14ac:dyDescent="0.3">
      <c r="J235" s="39"/>
      <c r="K235" s="40"/>
      <c r="L235" s="41"/>
      <c r="M235" s="34"/>
      <c r="N235" s="32"/>
      <c r="O235" s="34"/>
      <c r="P235" s="35"/>
      <c r="Q235" s="42"/>
      <c r="R235" s="42"/>
      <c r="S235" s="32"/>
      <c r="T235" s="34"/>
      <c r="U235" s="53"/>
    </row>
    <row r="236" spans="10:21" ht="20.100000000000001" customHeight="1" x14ac:dyDescent="0.3">
      <c r="J236" s="39"/>
      <c r="K236" s="40"/>
      <c r="L236" s="41"/>
      <c r="M236" s="34"/>
      <c r="N236" s="32"/>
      <c r="O236" s="34"/>
      <c r="P236" s="35"/>
      <c r="Q236" s="42"/>
      <c r="R236" s="42"/>
      <c r="S236" s="32"/>
      <c r="T236" s="34"/>
      <c r="U236" s="53"/>
    </row>
    <row r="237" spans="10:21" ht="20.100000000000001" customHeight="1" x14ac:dyDescent="0.3">
      <c r="J237" s="39"/>
      <c r="K237" s="40"/>
      <c r="L237" s="41"/>
      <c r="M237" s="34"/>
      <c r="N237" s="32"/>
      <c r="O237" s="34"/>
      <c r="P237" s="35"/>
      <c r="Q237" s="42"/>
      <c r="R237" s="42"/>
      <c r="S237" s="32"/>
      <c r="T237" s="34"/>
      <c r="U237" s="53"/>
    </row>
    <row r="238" spans="10:21" ht="20.100000000000001" customHeight="1" x14ac:dyDescent="0.3">
      <c r="J238" s="39"/>
      <c r="K238" s="40"/>
      <c r="L238" s="41"/>
      <c r="M238" s="34"/>
      <c r="N238" s="32"/>
      <c r="O238" s="34"/>
      <c r="P238" s="35"/>
      <c r="Q238" s="42"/>
      <c r="R238" s="42"/>
      <c r="S238" s="32"/>
      <c r="T238" s="34"/>
      <c r="U238" s="53"/>
    </row>
    <row r="239" spans="10:21" ht="20.100000000000001" customHeight="1" x14ac:dyDescent="0.3">
      <c r="J239" s="39"/>
      <c r="K239" s="40"/>
      <c r="L239" s="41"/>
      <c r="M239" s="34"/>
      <c r="N239" s="32"/>
      <c r="O239" s="34"/>
      <c r="P239" s="35"/>
      <c r="Q239" s="42"/>
      <c r="R239" s="42"/>
      <c r="S239" s="32"/>
      <c r="T239" s="34"/>
      <c r="U239" s="53"/>
    </row>
    <row r="240" spans="10:21" ht="20.100000000000001" customHeight="1" x14ac:dyDescent="0.3">
      <c r="J240" s="39"/>
      <c r="K240" s="40"/>
      <c r="L240" s="41"/>
      <c r="M240" s="34"/>
      <c r="N240" s="32"/>
      <c r="O240" s="34"/>
      <c r="P240" s="35"/>
      <c r="Q240" s="42"/>
      <c r="R240" s="42"/>
      <c r="S240" s="32"/>
      <c r="T240" s="34"/>
      <c r="U240" s="53"/>
    </row>
    <row r="241" spans="10:21" ht="20.100000000000001" customHeight="1" x14ac:dyDescent="0.3">
      <c r="J241" s="39"/>
      <c r="K241" s="40"/>
      <c r="L241" s="41"/>
      <c r="M241" s="34"/>
      <c r="N241" s="32"/>
      <c r="O241" s="34"/>
      <c r="P241" s="35"/>
      <c r="Q241" s="42"/>
      <c r="R241" s="42"/>
      <c r="S241" s="32"/>
      <c r="T241" s="34"/>
      <c r="U241" s="53"/>
    </row>
  </sheetData>
  <mergeCells count="2">
    <mergeCell ref="B2:H2"/>
    <mergeCell ref="B3:H3"/>
  </mergeCells>
  <dataValidations count="1">
    <dataValidation type="list" allowBlank="1" showInputMessage="1" showErrorMessage="1" sqref="U9" xr:uid="{DBCB1100-CCB4-48F1-960C-00E041AA776C}">
      <formula1>$V$11:$V$37</formula1>
    </dataValidation>
  </dataValidations>
  <pageMargins left="0.78740157480314965" right="0.39370078740157483" top="0.59055118110236227" bottom="0.59055118110236227" header="0.31496062992125984" footer="0.31496062992125984"/>
  <pageSetup paperSize="256" scale="85" fitToHeight="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3B8E7-60E7-4BC7-9E5E-56C0922837D2}">
  <sheetPr>
    <tabColor rgb="FF92D050"/>
    <pageSetUpPr fitToPage="1"/>
  </sheetPr>
  <dimension ref="B1:V241"/>
  <sheetViews>
    <sheetView topLeftCell="A66" zoomScaleNormal="100" workbookViewId="0">
      <selection activeCell="E63" sqref="E63"/>
    </sheetView>
  </sheetViews>
  <sheetFormatPr defaultColWidth="9.21875" defaultRowHeight="20.100000000000001" customHeight="1" x14ac:dyDescent="0.3"/>
  <cols>
    <col min="1" max="1" width="9.21875" style="4"/>
    <col min="2" max="2" width="14.77734375" style="10" bestFit="1" customWidth="1"/>
    <col min="3" max="3" width="10.5546875" style="10" bestFit="1" customWidth="1"/>
    <col min="4" max="4" width="6.21875" style="4" customWidth="1"/>
    <col min="5" max="5" width="40.21875" style="4" customWidth="1"/>
    <col min="6" max="8" width="12.77734375" style="5" customWidth="1"/>
    <col min="9" max="9" width="14.5546875" style="4" bestFit="1" customWidth="1"/>
    <col min="10" max="10" width="11" style="4" customWidth="1"/>
    <col min="11" max="12" width="9.21875" style="4" customWidth="1"/>
    <col min="13" max="13" width="22.44140625" style="4" customWidth="1"/>
    <col min="14" max="14" width="33.44140625" style="4" customWidth="1"/>
    <col min="15" max="15" width="9.21875" style="4" customWidth="1"/>
    <col min="16" max="16" width="30.44140625" style="4" bestFit="1" customWidth="1"/>
    <col min="17" max="17" width="11.77734375" style="4" customWidth="1"/>
    <col min="18" max="18" width="11" style="4" customWidth="1"/>
    <col min="19" max="20" width="9.21875" style="4" customWidth="1"/>
    <col min="21" max="21" width="50.21875" style="4" customWidth="1"/>
    <col min="22" max="22" width="9.21875" style="4" customWidth="1"/>
    <col min="23" max="16384" width="9.21875" style="4"/>
  </cols>
  <sheetData>
    <row r="1" spans="2:22" ht="20.100000000000001" hidden="1" customHeight="1" x14ac:dyDescent="0.3">
      <c r="B1" s="7" t="s">
        <v>6</v>
      </c>
      <c r="C1" s="7" t="s">
        <v>7</v>
      </c>
      <c r="D1" s="7" t="s">
        <v>8</v>
      </c>
      <c r="E1" s="7" t="s">
        <v>9</v>
      </c>
      <c r="F1" s="8" t="s">
        <v>10</v>
      </c>
      <c r="G1" s="8" t="s">
        <v>11</v>
      </c>
      <c r="H1" s="9" t="s">
        <v>12</v>
      </c>
      <c r="I1" s="4">
        <v>1</v>
      </c>
      <c r="J1" s="36" t="s">
        <v>38</v>
      </c>
      <c r="K1" s="36" t="s">
        <v>39</v>
      </c>
      <c r="L1" s="37" t="s">
        <v>40</v>
      </c>
      <c r="M1" s="38" t="s">
        <v>41</v>
      </c>
      <c r="N1" s="38" t="s">
        <v>42</v>
      </c>
      <c r="O1" s="38" t="s">
        <v>43</v>
      </c>
      <c r="P1" s="38" t="s">
        <v>44</v>
      </c>
      <c r="Q1" s="38" t="s">
        <v>45</v>
      </c>
      <c r="R1" s="38" t="s">
        <v>46</v>
      </c>
      <c r="S1" s="38" t="s">
        <v>47</v>
      </c>
      <c r="T1" s="38" t="s">
        <v>48</v>
      </c>
      <c r="U1" s="38" t="s">
        <v>49</v>
      </c>
      <c r="V1" s="51" t="s">
        <v>37</v>
      </c>
    </row>
    <row r="2" spans="2:22" ht="20.100000000000001" customHeight="1" x14ac:dyDescent="0.3">
      <c r="B2" s="243" t="s">
        <v>51</v>
      </c>
      <c r="C2" s="243"/>
      <c r="D2" s="243"/>
      <c r="E2" s="243"/>
      <c r="F2" s="243"/>
      <c r="G2" s="243"/>
      <c r="H2" s="243"/>
    </row>
    <row r="3" spans="2:22" ht="20.100000000000001" customHeight="1" x14ac:dyDescent="0.3">
      <c r="B3" s="243" t="s">
        <v>139</v>
      </c>
      <c r="C3" s="243"/>
      <c r="D3" s="243"/>
      <c r="E3" s="243"/>
      <c r="F3" s="243"/>
      <c r="G3" s="243"/>
      <c r="H3" s="243"/>
    </row>
    <row r="4" spans="2:22" ht="20.100000000000001" customHeight="1" x14ac:dyDescent="0.3">
      <c r="B4" s="1"/>
      <c r="C4" s="1"/>
      <c r="D4" s="1"/>
      <c r="E4" s="1"/>
      <c r="F4" s="11"/>
      <c r="G4" s="11"/>
      <c r="H4" s="11"/>
    </row>
    <row r="5" spans="2:22" ht="20.100000000000001" customHeight="1" x14ac:dyDescent="0.3">
      <c r="B5" s="12" t="s">
        <v>0</v>
      </c>
      <c r="C5" s="1"/>
      <c r="D5" s="2" t="s">
        <v>13</v>
      </c>
      <c r="E5" s="2"/>
      <c r="F5" s="13"/>
      <c r="G5" s="14"/>
      <c r="H5" s="13"/>
    </row>
    <row r="6" spans="2:22" ht="20.100000000000001" customHeight="1" x14ac:dyDescent="0.3">
      <c r="B6" s="12" t="s">
        <v>1</v>
      </c>
      <c r="C6" s="1"/>
      <c r="D6" s="2" t="s">
        <v>14</v>
      </c>
      <c r="E6" s="2"/>
      <c r="F6" s="13"/>
      <c r="G6" s="14"/>
      <c r="H6" s="13"/>
    </row>
    <row r="7" spans="2:22" ht="20.100000000000001" customHeight="1" x14ac:dyDescent="0.3">
      <c r="B7" s="12" t="s">
        <v>2</v>
      </c>
      <c r="C7" s="1"/>
      <c r="D7" s="2" t="s">
        <v>3</v>
      </c>
      <c r="E7" s="2"/>
      <c r="F7" s="13"/>
      <c r="G7" s="14"/>
      <c r="H7" s="13"/>
      <c r="I7" s="50"/>
    </row>
    <row r="8" spans="2:22" ht="20.100000000000001" customHeight="1" x14ac:dyDescent="0.3">
      <c r="B8" s="15" t="s">
        <v>4</v>
      </c>
      <c r="C8" s="96"/>
      <c r="D8" s="3" t="s">
        <v>5</v>
      </c>
      <c r="E8" s="3"/>
      <c r="F8" s="13"/>
      <c r="G8" s="14"/>
      <c r="H8" s="13"/>
      <c r="I8" s="52"/>
    </row>
    <row r="9" spans="2:22" ht="20.100000000000001" customHeight="1" x14ac:dyDescent="0.3">
      <c r="D9" s="10"/>
      <c r="G9" s="6"/>
      <c r="J9" s="32"/>
      <c r="K9" s="33"/>
      <c r="L9" s="46">
        <v>2</v>
      </c>
      <c r="M9" s="34"/>
      <c r="N9" s="32"/>
      <c r="O9" s="32"/>
      <c r="P9" s="32"/>
      <c r="Q9" s="32"/>
      <c r="R9" s="32"/>
      <c r="S9" s="32"/>
      <c r="T9" s="51" t="s">
        <v>37</v>
      </c>
      <c r="U9" s="32"/>
      <c r="V9" s="32"/>
    </row>
    <row r="10" spans="2:22" ht="27.6" x14ac:dyDescent="0.3">
      <c r="B10" s="43" t="s">
        <v>6</v>
      </c>
      <c r="C10" s="43" t="s">
        <v>7</v>
      </c>
      <c r="D10" s="43" t="s">
        <v>8</v>
      </c>
      <c r="E10" s="43" t="s">
        <v>9</v>
      </c>
      <c r="F10" s="44" t="s">
        <v>80</v>
      </c>
      <c r="G10" s="44" t="s">
        <v>79</v>
      </c>
      <c r="H10" s="45" t="s">
        <v>12</v>
      </c>
      <c r="J10" s="36" t="s">
        <v>38</v>
      </c>
      <c r="K10" s="36" t="s">
        <v>39</v>
      </c>
      <c r="L10" s="37" t="s">
        <v>40</v>
      </c>
      <c r="M10" s="38" t="s">
        <v>41</v>
      </c>
      <c r="N10" s="38" t="s">
        <v>42</v>
      </c>
      <c r="O10" s="38" t="s">
        <v>43</v>
      </c>
      <c r="P10" s="38" t="s">
        <v>44</v>
      </c>
      <c r="Q10" s="38" t="s">
        <v>45</v>
      </c>
      <c r="R10" s="38" t="s">
        <v>46</v>
      </c>
      <c r="S10" s="38" t="s">
        <v>47</v>
      </c>
      <c r="T10" s="38" t="s">
        <v>48</v>
      </c>
      <c r="U10" s="38" t="s">
        <v>49</v>
      </c>
      <c r="V10" s="51" t="s">
        <v>37</v>
      </c>
    </row>
    <row r="11" spans="2:22" ht="20.100000000000001" customHeight="1" x14ac:dyDescent="0.3">
      <c r="B11" s="74">
        <v>45870</v>
      </c>
      <c r="C11" s="75"/>
      <c r="D11" s="75"/>
      <c r="E11" s="76" t="s">
        <v>57</v>
      </c>
      <c r="F11" s="78">
        <f>'JUL25'!E71</f>
        <v>79524089.400000006</v>
      </c>
      <c r="G11" s="80"/>
      <c r="H11" s="78">
        <f>F11</f>
        <v>79524089.400000006</v>
      </c>
      <c r="J11" s="39">
        <f t="shared" ref="J11:J55" si="0">D11</f>
        <v>0</v>
      </c>
      <c r="K11" s="40">
        <f>DAY(B11)</f>
        <v>1</v>
      </c>
      <c r="L11" s="41" t="str">
        <f>PROPER(TRIM(MID(SUBSTITUTE($B$3," ",REPT(" ",99)),99*INT((LEN($B$3)-LEN(SUBSTITUTE($B$3," ","")))/2),99)))</f>
        <v>Agustus</v>
      </c>
      <c r="M11" s="34" t="str">
        <f>IF(J11&lt;1," ","JV-KB/TK-"&amp;$L$11&amp;"-"&amp;J11)</f>
        <v xml:space="preserve"> </v>
      </c>
      <c r="N11" s="32" t="str">
        <f>"KB/TK "&amp;E11</f>
        <v>KB/TK Saldo bulan lalu</v>
      </c>
      <c r="O11" s="34" t="s">
        <v>127</v>
      </c>
      <c r="P11" s="35" t="str">
        <f t="shared" ref="P11:P55" si="1">E11</f>
        <v>Saldo bulan lalu</v>
      </c>
      <c r="Q11" s="42">
        <f t="shared" ref="Q11:Q55" si="2">F11+G11</f>
        <v>79524089.400000006</v>
      </c>
      <c r="R11" s="42">
        <f t="shared" ref="R11:R55" si="3">Q11</f>
        <v>79524089.400000006</v>
      </c>
      <c r="S11" s="32"/>
      <c r="T11" s="34" t="str">
        <f>$T$10</f>
        <v>UNIT</v>
      </c>
      <c r="U11" s="53" t="str">
        <f>CONCATENATE(T11,N11)</f>
        <v>UNITKB/TK Saldo bulan lalu</v>
      </c>
      <c r="V11" s="51"/>
    </row>
    <row r="12" spans="2:22" ht="20.100000000000001" customHeight="1" x14ac:dyDescent="0.3">
      <c r="B12" s="74">
        <v>45870</v>
      </c>
      <c r="C12" s="75">
        <v>553100</v>
      </c>
      <c r="D12" s="75">
        <v>1</v>
      </c>
      <c r="E12" s="77" t="s">
        <v>123</v>
      </c>
      <c r="F12" s="78"/>
      <c r="G12" s="81">
        <v>325400</v>
      </c>
      <c r="H12" s="79">
        <f>H11+F12-G12</f>
        <v>79198689.400000006</v>
      </c>
      <c r="J12" s="39">
        <f t="shared" si="0"/>
        <v>1</v>
      </c>
      <c r="K12" s="40">
        <f t="shared" ref="K12:K55" si="4">DAY(B12)</f>
        <v>1</v>
      </c>
      <c r="L12" s="41" t="str">
        <f t="shared" ref="L12:L55" si="5">PROPER(TRIM(MID(SUBSTITUTE($B$3," ",REPT(" ",99)),99*INT((LEN($B$3)-LEN(SUBSTITUTE($B$3," ","")))/2),99)))</f>
        <v>Agustus</v>
      </c>
      <c r="M12" s="34" t="str">
        <f t="shared" ref="M12:M55" si="6">IF(J12&lt;1," ","JV-KB/TK-"&amp;$L$10&amp;"-"&amp;J12)</f>
        <v>JV-KB/TK-bulan-1</v>
      </c>
      <c r="N12" s="32" t="str">
        <f t="shared" ref="N12:N55" si="7">"KB/TK "&amp;E12</f>
        <v>KB/TK Biaya Lain-Lain</v>
      </c>
      <c r="O12" s="34" t="s">
        <v>127</v>
      </c>
      <c r="P12" s="35" t="str">
        <f t="shared" si="1"/>
        <v>Biaya Lain-Lain</v>
      </c>
      <c r="Q12" s="42">
        <f t="shared" si="2"/>
        <v>325400</v>
      </c>
      <c r="R12" s="42">
        <f t="shared" si="3"/>
        <v>325400</v>
      </c>
      <c r="S12" s="32"/>
      <c r="T12" s="34" t="str">
        <f t="shared" ref="T12:T55" si="8">$T$10</f>
        <v>UNIT</v>
      </c>
      <c r="U12" s="53" t="str">
        <f t="shared" ref="U12:U55" si="9">CONCATENATE(T12,N12)</f>
        <v>UNITKB/TK Biaya Lain-Lain</v>
      </c>
      <c r="V12" s="51"/>
    </row>
    <row r="13" spans="2:22" ht="20.100000000000001" customHeight="1" x14ac:dyDescent="0.3">
      <c r="B13" s="74">
        <v>45870</v>
      </c>
      <c r="C13" s="75"/>
      <c r="D13" s="75"/>
      <c r="E13" s="77" t="s">
        <v>126</v>
      </c>
      <c r="F13" s="78">
        <v>2975.61</v>
      </c>
      <c r="G13" s="81"/>
      <c r="H13" s="79">
        <f t="shared" ref="H13:H73" si="10">H12+F13-G13</f>
        <v>79201665.010000005</v>
      </c>
      <c r="J13" s="39">
        <f t="shared" si="0"/>
        <v>0</v>
      </c>
      <c r="K13" s="40">
        <f t="shared" si="4"/>
        <v>1</v>
      </c>
      <c r="L13" s="41" t="str">
        <f t="shared" si="5"/>
        <v>Agustus</v>
      </c>
      <c r="M13" s="34" t="str">
        <f t="shared" si="6"/>
        <v xml:space="preserve"> </v>
      </c>
      <c r="N13" s="32" t="str">
        <f t="shared" si="7"/>
        <v>KB/TK Bagi Hasil atau Bonus</v>
      </c>
      <c r="O13" s="34" t="s">
        <v>127</v>
      </c>
      <c r="P13" s="35" t="str">
        <f t="shared" si="1"/>
        <v>Bagi Hasil atau Bonus</v>
      </c>
      <c r="Q13" s="42">
        <f t="shared" si="2"/>
        <v>2975.61</v>
      </c>
      <c r="R13" s="42">
        <f t="shared" si="3"/>
        <v>2975.61</v>
      </c>
      <c r="S13" s="32"/>
      <c r="T13" s="34" t="str">
        <f t="shared" si="8"/>
        <v>UNIT</v>
      </c>
      <c r="U13" s="53" t="str">
        <f t="shared" si="9"/>
        <v>UNITKB/TK Bagi Hasil atau Bonus</v>
      </c>
      <c r="V13" s="51"/>
    </row>
    <row r="14" spans="2:22" ht="20.100000000000001" customHeight="1" x14ac:dyDescent="0.3">
      <c r="B14" s="74">
        <v>45870</v>
      </c>
      <c r="C14" s="75"/>
      <c r="D14" s="75"/>
      <c r="E14" s="77" t="s">
        <v>23</v>
      </c>
      <c r="F14" s="78"/>
      <c r="G14" s="78">
        <v>595.12</v>
      </c>
      <c r="H14" s="79">
        <f t="shared" si="10"/>
        <v>79201069.890000001</v>
      </c>
      <c r="J14" s="39">
        <f>D14</f>
        <v>0</v>
      </c>
      <c r="K14" s="40">
        <f>DAY(B14)</f>
        <v>1</v>
      </c>
      <c r="L14" s="41" t="str">
        <f t="shared" si="5"/>
        <v>Agustus</v>
      </c>
      <c r="M14" s="34" t="str">
        <f>IF(J14&lt;1," ","JV-KB/TK-"&amp;$L$10&amp;"-"&amp;J14)</f>
        <v xml:space="preserve"> </v>
      </c>
      <c r="N14" s="32" t="str">
        <f>"KB/TK "&amp;E14</f>
        <v>KB/TK Pajak</v>
      </c>
      <c r="O14" s="34" t="s">
        <v>127</v>
      </c>
      <c r="P14" s="35" t="str">
        <f>E14</f>
        <v>Pajak</v>
      </c>
      <c r="Q14" s="42">
        <f>F14+G14</f>
        <v>595.12</v>
      </c>
      <c r="R14" s="42">
        <f>Q14</f>
        <v>595.12</v>
      </c>
      <c r="S14" s="32"/>
      <c r="T14" s="34" t="str">
        <f t="shared" si="8"/>
        <v>UNIT</v>
      </c>
      <c r="U14" s="53" t="str">
        <f>CONCATENATE(T14,N14)</f>
        <v>UNITKB/TK Pajak</v>
      </c>
      <c r="V14" s="51"/>
    </row>
    <row r="15" spans="2:22" ht="20.100000000000001" customHeight="1" x14ac:dyDescent="0.3">
      <c r="B15" s="74">
        <v>45871</v>
      </c>
      <c r="C15" s="75"/>
      <c r="D15" s="75"/>
      <c r="E15" s="77" t="s">
        <v>150</v>
      </c>
      <c r="F15" s="78"/>
      <c r="G15" s="78">
        <v>10000</v>
      </c>
      <c r="H15" s="79">
        <f t="shared" si="10"/>
        <v>79191069.890000001</v>
      </c>
      <c r="J15" s="39">
        <f t="shared" ref="J15" si="11">D15</f>
        <v>0</v>
      </c>
      <c r="K15" s="40">
        <f t="shared" ref="K15" si="12">DAY(B15)</f>
        <v>2</v>
      </c>
      <c r="L15" s="41" t="str">
        <f t="shared" si="5"/>
        <v>Agustus</v>
      </c>
      <c r="M15" s="34" t="str">
        <f t="shared" ref="M15" si="13">IF(J15&lt;1," ","JV-KB/TK-"&amp;$L$10&amp;"-"&amp;J15)</f>
        <v xml:space="preserve"> </v>
      </c>
      <c r="N15" s="32" t="str">
        <f t="shared" ref="N15" si="14">"KB/TK "&amp;E15</f>
        <v>KB/TK By. Adm BSMNet JUL 25</v>
      </c>
      <c r="O15" s="34" t="s">
        <v>127</v>
      </c>
      <c r="P15" s="35" t="str">
        <f t="shared" ref="P15" si="15">E15</f>
        <v>By. Adm BSMNet JUL 25</v>
      </c>
      <c r="Q15" s="42">
        <f t="shared" ref="Q15" si="16">F15+G15</f>
        <v>10000</v>
      </c>
      <c r="R15" s="42">
        <f t="shared" ref="R15" si="17">Q15</f>
        <v>10000</v>
      </c>
      <c r="S15" s="32"/>
      <c r="T15" s="34" t="str">
        <f t="shared" si="8"/>
        <v>UNIT</v>
      </c>
      <c r="U15" s="53" t="str">
        <f t="shared" ref="U15" si="18">CONCATENATE(T15,N15)</f>
        <v>UNITKB/TK By. Adm BSMNet JUL 25</v>
      </c>
      <c r="V15" s="51"/>
    </row>
    <row r="16" spans="2:22" ht="20.100000000000001" customHeight="1" x14ac:dyDescent="0.3">
      <c r="B16" s="74">
        <v>45873</v>
      </c>
      <c r="C16" s="75"/>
      <c r="D16" s="75"/>
      <c r="E16" s="77" t="s">
        <v>22</v>
      </c>
      <c r="F16" s="78"/>
      <c r="G16" s="78">
        <v>10000</v>
      </c>
      <c r="H16" s="79">
        <f t="shared" si="10"/>
        <v>79181069.890000001</v>
      </c>
      <c r="J16" s="39"/>
      <c r="K16" s="40"/>
      <c r="L16" s="41"/>
      <c r="M16" s="34"/>
      <c r="N16" s="32"/>
      <c r="O16" s="34"/>
      <c r="P16" s="35"/>
      <c r="Q16" s="42"/>
      <c r="R16" s="42"/>
      <c r="S16" s="32"/>
      <c r="T16" s="34"/>
      <c r="U16" s="53"/>
      <c r="V16" s="51"/>
    </row>
    <row r="17" spans="2:22" ht="20.100000000000001" customHeight="1" x14ac:dyDescent="0.3">
      <c r="B17" s="74">
        <v>45874</v>
      </c>
      <c r="C17" s="75">
        <v>530918</v>
      </c>
      <c r="D17" s="75">
        <v>2</v>
      </c>
      <c r="E17" s="77" t="s">
        <v>58</v>
      </c>
      <c r="F17" s="78"/>
      <c r="G17" s="81">
        <v>350000</v>
      </c>
      <c r="H17" s="79">
        <f t="shared" si="10"/>
        <v>78831069.890000001</v>
      </c>
      <c r="J17" s="39">
        <f t="shared" si="0"/>
        <v>2</v>
      </c>
      <c r="K17" s="40">
        <f t="shared" si="4"/>
        <v>5</v>
      </c>
      <c r="L17" s="41" t="str">
        <f t="shared" si="5"/>
        <v>Agustus</v>
      </c>
      <c r="M17" s="34" t="str">
        <f t="shared" si="6"/>
        <v>JV-KB/TK-bulan-2</v>
      </c>
      <c r="N17" s="32" t="str">
        <f t="shared" si="7"/>
        <v>KB/TK Penarikan Sampah</v>
      </c>
      <c r="O17" s="34" t="s">
        <v>127</v>
      </c>
      <c r="P17" s="35" t="str">
        <f t="shared" si="1"/>
        <v>Penarikan Sampah</v>
      </c>
      <c r="Q17" s="42">
        <f t="shared" si="2"/>
        <v>350000</v>
      </c>
      <c r="R17" s="42">
        <f t="shared" si="3"/>
        <v>350000</v>
      </c>
      <c r="S17" s="32"/>
      <c r="T17" s="34" t="str">
        <f t="shared" si="8"/>
        <v>UNIT</v>
      </c>
      <c r="U17" s="53" t="str">
        <f t="shared" si="9"/>
        <v>UNITKB/TK Penarikan Sampah</v>
      </c>
      <c r="V17" s="51"/>
    </row>
    <row r="18" spans="2:22" ht="20.100000000000001" customHeight="1" x14ac:dyDescent="0.3">
      <c r="B18" s="74">
        <v>45875</v>
      </c>
      <c r="C18" s="75" t="s">
        <v>140</v>
      </c>
      <c r="D18" s="75">
        <v>3</v>
      </c>
      <c r="E18" s="77" t="s">
        <v>141</v>
      </c>
      <c r="F18" s="78"/>
      <c r="G18" s="81">
        <v>498000</v>
      </c>
      <c r="H18" s="79">
        <f t="shared" si="10"/>
        <v>78333069.890000001</v>
      </c>
      <c r="J18" s="39">
        <f t="shared" si="0"/>
        <v>3</v>
      </c>
      <c r="K18" s="40">
        <f t="shared" si="4"/>
        <v>6</v>
      </c>
      <c r="L18" s="41" t="str">
        <f t="shared" si="5"/>
        <v>Agustus</v>
      </c>
      <c r="M18" s="34" t="str">
        <f t="shared" si="6"/>
        <v>JV-KB/TK-bulan-3</v>
      </c>
      <c r="N18" s="32" t="str">
        <f t="shared" si="7"/>
        <v>KB/TK Printer</v>
      </c>
      <c r="O18" s="34" t="s">
        <v>127</v>
      </c>
      <c r="P18" s="35" t="str">
        <f t="shared" si="1"/>
        <v>Printer</v>
      </c>
      <c r="Q18" s="42">
        <f t="shared" si="2"/>
        <v>498000</v>
      </c>
      <c r="R18" s="42">
        <f t="shared" si="3"/>
        <v>498000</v>
      </c>
      <c r="S18" s="32"/>
      <c r="T18" s="34" t="str">
        <f t="shared" si="8"/>
        <v>UNIT</v>
      </c>
      <c r="U18" s="53" t="str">
        <f t="shared" si="9"/>
        <v>UNITKB/TK Printer</v>
      </c>
      <c r="V18" s="51"/>
    </row>
    <row r="19" spans="2:22" ht="20.100000000000001" customHeight="1" x14ac:dyDescent="0.3">
      <c r="B19" s="74">
        <v>45876</v>
      </c>
      <c r="C19" s="75"/>
      <c r="D19" s="75"/>
      <c r="E19" s="77" t="s">
        <v>67</v>
      </c>
      <c r="F19" s="78">
        <v>15000000</v>
      </c>
      <c r="G19" s="81"/>
      <c r="H19" s="79">
        <f t="shared" si="10"/>
        <v>93333069.890000001</v>
      </c>
      <c r="J19" s="39">
        <f t="shared" si="0"/>
        <v>0</v>
      </c>
      <c r="K19" s="40">
        <f t="shared" si="4"/>
        <v>7</v>
      </c>
      <c r="L19" s="41" t="str">
        <f t="shared" si="5"/>
        <v>Agustus</v>
      </c>
      <c r="M19" s="34" t="str">
        <f t="shared" si="6"/>
        <v xml:space="preserve"> </v>
      </c>
      <c r="N19" s="32" t="str">
        <f t="shared" si="7"/>
        <v>KB/TK Pengambilan dana dropping dari BSM</v>
      </c>
      <c r="O19" s="34" t="s">
        <v>127</v>
      </c>
      <c r="P19" s="35" t="str">
        <f t="shared" si="1"/>
        <v>Pengambilan dana dropping dari BSM</v>
      </c>
      <c r="Q19" s="42">
        <f t="shared" si="2"/>
        <v>15000000</v>
      </c>
      <c r="R19" s="42">
        <f t="shared" si="3"/>
        <v>15000000</v>
      </c>
      <c r="S19" s="32"/>
      <c r="T19" s="34" t="str">
        <f t="shared" si="8"/>
        <v>UNIT</v>
      </c>
      <c r="U19" s="53" t="str">
        <f t="shared" si="9"/>
        <v>UNITKB/TK Pengambilan dana dropping dari BSM</v>
      </c>
      <c r="V19" s="51"/>
    </row>
    <row r="20" spans="2:22" ht="20.100000000000001" customHeight="1" x14ac:dyDescent="0.3">
      <c r="B20" s="74">
        <v>45876</v>
      </c>
      <c r="C20" s="75"/>
      <c r="D20" s="75"/>
      <c r="E20" s="76" t="s">
        <v>151</v>
      </c>
      <c r="F20" s="78"/>
      <c r="G20" s="81">
        <v>15000000</v>
      </c>
      <c r="H20" s="79">
        <f t="shared" si="10"/>
        <v>78333069.890000001</v>
      </c>
      <c r="J20" s="39">
        <f t="shared" si="0"/>
        <v>0</v>
      </c>
      <c r="K20" s="40">
        <f t="shared" si="4"/>
        <v>7</v>
      </c>
      <c r="L20" s="41" t="str">
        <f t="shared" si="5"/>
        <v>Agustus</v>
      </c>
      <c r="M20" s="34" t="str">
        <f t="shared" si="6"/>
        <v xml:space="preserve"> </v>
      </c>
      <c r="N20" s="32" t="str">
        <f t="shared" si="7"/>
        <v>KB/TK Diterima kas tunai di Bendahara</v>
      </c>
      <c r="O20" s="34" t="s">
        <v>127</v>
      </c>
      <c r="P20" s="35" t="str">
        <f t="shared" si="1"/>
        <v>Diterima kas tunai di Bendahara</v>
      </c>
      <c r="Q20" s="42">
        <f t="shared" si="2"/>
        <v>15000000</v>
      </c>
      <c r="R20" s="42">
        <f t="shared" si="3"/>
        <v>15000000</v>
      </c>
      <c r="S20" s="32"/>
      <c r="T20" s="34" t="str">
        <f t="shared" si="8"/>
        <v>UNIT</v>
      </c>
      <c r="U20" s="53" t="str">
        <f t="shared" si="9"/>
        <v>UNITKB/TK Diterima kas tunai di Bendahara</v>
      </c>
      <c r="V20" s="51"/>
    </row>
    <row r="21" spans="2:22" ht="20.100000000000001" customHeight="1" x14ac:dyDescent="0.3">
      <c r="B21" s="74">
        <v>45876</v>
      </c>
      <c r="C21" s="75"/>
      <c r="D21" s="75"/>
      <c r="E21" s="77" t="s">
        <v>67</v>
      </c>
      <c r="F21" s="78">
        <v>20000000</v>
      </c>
      <c r="G21" s="81"/>
      <c r="H21" s="79">
        <f t="shared" si="10"/>
        <v>98333069.890000001</v>
      </c>
      <c r="J21" s="39">
        <f t="shared" si="0"/>
        <v>0</v>
      </c>
      <c r="K21" s="40">
        <f t="shared" si="4"/>
        <v>7</v>
      </c>
      <c r="L21" s="41" t="str">
        <f t="shared" si="5"/>
        <v>Agustus</v>
      </c>
      <c r="M21" s="34" t="str">
        <f t="shared" si="6"/>
        <v xml:space="preserve"> </v>
      </c>
      <c r="N21" s="32" t="str">
        <f t="shared" si="7"/>
        <v>KB/TK Pengambilan dana dropping dari BSM</v>
      </c>
      <c r="O21" s="34" t="s">
        <v>127</v>
      </c>
      <c r="P21" s="35" t="str">
        <f t="shared" si="1"/>
        <v>Pengambilan dana dropping dari BSM</v>
      </c>
      <c r="Q21" s="42">
        <f t="shared" si="2"/>
        <v>20000000</v>
      </c>
      <c r="R21" s="42">
        <f t="shared" si="3"/>
        <v>20000000</v>
      </c>
      <c r="S21" s="32"/>
      <c r="T21" s="34" t="str">
        <f t="shared" si="8"/>
        <v>UNIT</v>
      </c>
      <c r="U21" s="53" t="str">
        <f t="shared" si="9"/>
        <v>UNITKB/TK Pengambilan dana dropping dari BSM</v>
      </c>
      <c r="V21" s="51"/>
    </row>
    <row r="22" spans="2:22" ht="20.100000000000001" customHeight="1" x14ac:dyDescent="0.3">
      <c r="B22" s="74">
        <v>45876</v>
      </c>
      <c r="C22" s="75"/>
      <c r="D22" s="75"/>
      <c r="E22" s="76" t="s">
        <v>151</v>
      </c>
      <c r="F22" s="78"/>
      <c r="G22" s="81">
        <v>20000000</v>
      </c>
      <c r="H22" s="79">
        <f t="shared" si="10"/>
        <v>78333069.890000001</v>
      </c>
      <c r="J22" s="39">
        <f t="shared" si="0"/>
        <v>0</v>
      </c>
      <c r="K22" s="40">
        <f t="shared" si="4"/>
        <v>7</v>
      </c>
      <c r="L22" s="41" t="str">
        <f t="shared" si="5"/>
        <v>Agustus</v>
      </c>
      <c r="M22" s="34" t="str">
        <f t="shared" si="6"/>
        <v xml:space="preserve"> </v>
      </c>
      <c r="N22" s="32" t="str">
        <f t="shared" si="7"/>
        <v>KB/TK Diterima kas tunai di Bendahara</v>
      </c>
      <c r="O22" s="34" t="s">
        <v>127</v>
      </c>
      <c r="P22" s="35" t="str">
        <f t="shared" si="1"/>
        <v>Diterima kas tunai di Bendahara</v>
      </c>
      <c r="Q22" s="42">
        <f t="shared" si="2"/>
        <v>20000000</v>
      </c>
      <c r="R22" s="42">
        <f t="shared" si="3"/>
        <v>20000000</v>
      </c>
      <c r="S22" s="32"/>
      <c r="T22" s="34" t="str">
        <f t="shared" si="8"/>
        <v>UNIT</v>
      </c>
      <c r="U22" s="53" t="str">
        <f t="shared" si="9"/>
        <v>UNITKB/TK Diterima kas tunai di Bendahara</v>
      </c>
      <c r="V22" s="51"/>
    </row>
    <row r="23" spans="2:22" ht="20.100000000000001" customHeight="1" x14ac:dyDescent="0.3">
      <c r="B23" s="74">
        <v>45877</v>
      </c>
      <c r="C23" s="75">
        <v>530218</v>
      </c>
      <c r="D23" s="75">
        <v>4</v>
      </c>
      <c r="E23" s="77" t="s">
        <v>36</v>
      </c>
      <c r="F23" s="78"/>
      <c r="G23" s="81">
        <v>215000</v>
      </c>
      <c r="H23" s="79">
        <f t="shared" si="10"/>
        <v>78118069.890000001</v>
      </c>
      <c r="J23" s="39">
        <f t="shared" si="0"/>
        <v>4</v>
      </c>
      <c r="K23" s="40">
        <f t="shared" si="4"/>
        <v>8</v>
      </c>
      <c r="L23" s="41" t="str">
        <f t="shared" si="5"/>
        <v>Agustus</v>
      </c>
      <c r="M23" s="34" t="str">
        <f t="shared" si="6"/>
        <v>JV-KB/TK-bulan-4</v>
      </c>
      <c r="N23" s="32" t="str">
        <f t="shared" si="7"/>
        <v>KB/TK Refill Gas</v>
      </c>
      <c r="O23" s="34" t="s">
        <v>127</v>
      </c>
      <c r="P23" s="35" t="str">
        <f t="shared" si="1"/>
        <v>Refill Gas</v>
      </c>
      <c r="Q23" s="42">
        <f t="shared" si="2"/>
        <v>215000</v>
      </c>
      <c r="R23" s="42">
        <f t="shared" si="3"/>
        <v>215000</v>
      </c>
      <c r="S23" s="32"/>
      <c r="T23" s="34" t="str">
        <f t="shared" si="8"/>
        <v>UNIT</v>
      </c>
      <c r="U23" s="53" t="str">
        <f t="shared" si="9"/>
        <v>UNITKB/TK Refill Gas</v>
      </c>
      <c r="V23" s="51"/>
    </row>
    <row r="24" spans="2:22" ht="20.100000000000001" customHeight="1" x14ac:dyDescent="0.3">
      <c r="B24" s="74">
        <v>45877</v>
      </c>
      <c r="C24" s="75">
        <v>530404</v>
      </c>
      <c r="D24" s="75">
        <v>5</v>
      </c>
      <c r="E24" s="77" t="s">
        <v>109</v>
      </c>
      <c r="F24" s="78"/>
      <c r="G24" s="81">
        <v>9295000</v>
      </c>
      <c r="H24" s="79">
        <f t="shared" si="10"/>
        <v>68823069.890000001</v>
      </c>
      <c r="J24" s="39">
        <f t="shared" si="0"/>
        <v>5</v>
      </c>
      <c r="K24" s="40">
        <f t="shared" si="4"/>
        <v>8</v>
      </c>
      <c r="L24" s="41" t="str">
        <f t="shared" si="5"/>
        <v>Agustus</v>
      </c>
      <c r="M24" s="34" t="str">
        <f t="shared" si="6"/>
        <v>JV-KB/TK-bulan-5</v>
      </c>
      <c r="N24" s="32" t="str">
        <f t="shared" si="7"/>
        <v xml:space="preserve">KB/TK Buku PAI </v>
      </c>
      <c r="O24" s="34" t="s">
        <v>127</v>
      </c>
      <c r="P24" s="35" t="str">
        <f t="shared" si="1"/>
        <v xml:space="preserve">Buku PAI </v>
      </c>
      <c r="Q24" s="42">
        <f t="shared" si="2"/>
        <v>9295000</v>
      </c>
      <c r="R24" s="42">
        <f t="shared" si="3"/>
        <v>9295000</v>
      </c>
      <c r="S24" s="32"/>
      <c r="T24" s="34" t="str">
        <f t="shared" si="8"/>
        <v>UNIT</v>
      </c>
      <c r="U24" s="53" t="str">
        <f t="shared" si="9"/>
        <v xml:space="preserve">UNITKB/TK Buku PAI </v>
      </c>
      <c r="V24" s="51"/>
    </row>
    <row r="25" spans="2:22" ht="20.100000000000001" customHeight="1" x14ac:dyDescent="0.3">
      <c r="B25" s="74">
        <v>45877</v>
      </c>
      <c r="C25" s="75">
        <v>530801</v>
      </c>
      <c r="D25" s="75">
        <v>6</v>
      </c>
      <c r="E25" s="77" t="s">
        <v>93</v>
      </c>
      <c r="F25" s="78"/>
      <c r="G25" s="81">
        <v>870900</v>
      </c>
      <c r="H25" s="79">
        <f t="shared" si="10"/>
        <v>67952169.890000001</v>
      </c>
      <c r="J25" s="39">
        <f t="shared" si="0"/>
        <v>6</v>
      </c>
      <c r="K25" s="40">
        <f t="shared" si="4"/>
        <v>8</v>
      </c>
      <c r="L25" s="41" t="str">
        <f t="shared" si="5"/>
        <v>Agustus</v>
      </c>
      <c r="M25" s="34" t="str">
        <f t="shared" si="6"/>
        <v>JV-KB/TK-bulan-6</v>
      </c>
      <c r="N25" s="32" t="str">
        <f t="shared" si="7"/>
        <v>KB/TK Internet</v>
      </c>
      <c r="O25" s="34" t="s">
        <v>127</v>
      </c>
      <c r="P25" s="35" t="str">
        <f t="shared" si="1"/>
        <v>Internet</v>
      </c>
      <c r="Q25" s="42">
        <f t="shared" si="2"/>
        <v>870900</v>
      </c>
      <c r="R25" s="42">
        <f t="shared" si="3"/>
        <v>870900</v>
      </c>
      <c r="S25" s="32"/>
      <c r="T25" s="34" t="str">
        <f t="shared" si="8"/>
        <v>UNIT</v>
      </c>
      <c r="U25" s="53" t="str">
        <f t="shared" si="9"/>
        <v>UNITKB/TK Internet</v>
      </c>
      <c r="V25" s="51"/>
    </row>
    <row r="26" spans="2:22" ht="20.100000000000001" customHeight="1" x14ac:dyDescent="0.3">
      <c r="B26" s="74">
        <v>45877</v>
      </c>
      <c r="C26" s="75">
        <v>530802</v>
      </c>
      <c r="D26" s="75">
        <v>7</v>
      </c>
      <c r="E26" s="77" t="s">
        <v>15</v>
      </c>
      <c r="F26" s="78"/>
      <c r="G26" s="81">
        <v>2810800</v>
      </c>
      <c r="H26" s="79">
        <f t="shared" si="10"/>
        <v>65141369.890000001</v>
      </c>
      <c r="J26" s="39">
        <f t="shared" si="0"/>
        <v>7</v>
      </c>
      <c r="K26" s="40">
        <f t="shared" si="4"/>
        <v>8</v>
      </c>
      <c r="L26" s="41" t="str">
        <f t="shared" si="5"/>
        <v>Agustus</v>
      </c>
      <c r="M26" s="34" t="str">
        <f t="shared" si="6"/>
        <v>JV-KB/TK-bulan-7</v>
      </c>
      <c r="N26" s="32" t="str">
        <f t="shared" si="7"/>
        <v xml:space="preserve">KB/TK Listrik </v>
      </c>
      <c r="O26" s="34" t="s">
        <v>127</v>
      </c>
      <c r="P26" s="35" t="str">
        <f t="shared" si="1"/>
        <v xml:space="preserve">Listrik </v>
      </c>
      <c r="Q26" s="42">
        <f t="shared" si="2"/>
        <v>2810800</v>
      </c>
      <c r="R26" s="42">
        <f t="shared" si="3"/>
        <v>2810800</v>
      </c>
      <c r="S26" s="32"/>
      <c r="T26" s="34" t="str">
        <f t="shared" si="8"/>
        <v>UNIT</v>
      </c>
      <c r="U26" s="53" t="str">
        <f t="shared" si="9"/>
        <v xml:space="preserve">UNITKB/TK Listrik </v>
      </c>
      <c r="V26" s="51"/>
    </row>
    <row r="27" spans="2:22" ht="20.100000000000001" customHeight="1" x14ac:dyDescent="0.3">
      <c r="B27" s="74">
        <v>45877</v>
      </c>
      <c r="C27" s="75">
        <v>530803</v>
      </c>
      <c r="D27" s="75">
        <v>8</v>
      </c>
      <c r="E27" s="77" t="s">
        <v>16</v>
      </c>
      <c r="F27" s="78"/>
      <c r="G27" s="81">
        <v>42800</v>
      </c>
      <c r="H27" s="79">
        <f t="shared" si="10"/>
        <v>65098569.890000001</v>
      </c>
      <c r="J27" s="39">
        <f t="shared" si="0"/>
        <v>8</v>
      </c>
      <c r="K27" s="40">
        <f t="shared" si="4"/>
        <v>8</v>
      </c>
      <c r="L27" s="41" t="str">
        <f t="shared" si="5"/>
        <v>Agustus</v>
      </c>
      <c r="M27" s="34" t="str">
        <f t="shared" si="6"/>
        <v>JV-KB/TK-bulan-8</v>
      </c>
      <c r="N27" s="32" t="str">
        <f t="shared" si="7"/>
        <v>KB/TK PDAM</v>
      </c>
      <c r="O27" s="34" t="s">
        <v>127</v>
      </c>
      <c r="P27" s="35" t="str">
        <f t="shared" si="1"/>
        <v>PDAM</v>
      </c>
      <c r="Q27" s="42">
        <f t="shared" si="2"/>
        <v>42800</v>
      </c>
      <c r="R27" s="42">
        <f t="shared" si="3"/>
        <v>42800</v>
      </c>
      <c r="S27" s="32"/>
      <c r="T27" s="34" t="str">
        <f t="shared" si="8"/>
        <v>UNIT</v>
      </c>
      <c r="U27" s="53" t="str">
        <f t="shared" si="9"/>
        <v>UNITKB/TK PDAM</v>
      </c>
      <c r="V27" s="51"/>
    </row>
    <row r="28" spans="2:22" ht="20.100000000000001" customHeight="1" x14ac:dyDescent="0.3">
      <c r="B28" s="74">
        <v>45877</v>
      </c>
      <c r="C28" s="75">
        <v>530804</v>
      </c>
      <c r="D28" s="75">
        <v>9</v>
      </c>
      <c r="E28" s="77" t="s">
        <v>60</v>
      </c>
      <c r="F28" s="78"/>
      <c r="G28" s="81">
        <v>759200</v>
      </c>
      <c r="H28" s="79">
        <f t="shared" si="10"/>
        <v>64339369.890000001</v>
      </c>
      <c r="J28" s="39">
        <f t="shared" si="0"/>
        <v>9</v>
      </c>
      <c r="K28" s="40">
        <f t="shared" si="4"/>
        <v>8</v>
      </c>
      <c r="L28" s="41" t="str">
        <f t="shared" si="5"/>
        <v>Agustus</v>
      </c>
      <c r="M28" s="34" t="str">
        <f t="shared" si="6"/>
        <v>JV-KB/TK-bulan-9</v>
      </c>
      <c r="N28" s="32" t="str">
        <f t="shared" si="7"/>
        <v xml:space="preserve">KB/TK Telepon </v>
      </c>
      <c r="O28" s="34" t="s">
        <v>127</v>
      </c>
      <c r="P28" s="35" t="str">
        <f t="shared" si="1"/>
        <v xml:space="preserve">Telepon </v>
      </c>
      <c r="Q28" s="42">
        <f t="shared" si="2"/>
        <v>759200</v>
      </c>
      <c r="R28" s="42">
        <f t="shared" si="3"/>
        <v>759200</v>
      </c>
      <c r="S28" s="32"/>
      <c r="T28" s="34" t="str">
        <f t="shared" si="8"/>
        <v>UNIT</v>
      </c>
      <c r="U28" s="53" t="str">
        <f t="shared" si="9"/>
        <v xml:space="preserve">UNITKB/TK Telepon </v>
      </c>
      <c r="V28" s="51"/>
    </row>
    <row r="29" spans="2:22" ht="20.100000000000001" customHeight="1" x14ac:dyDescent="0.3">
      <c r="B29" s="74">
        <v>45877</v>
      </c>
      <c r="C29" s="75">
        <v>531010</v>
      </c>
      <c r="D29" s="75">
        <v>10</v>
      </c>
      <c r="E29" s="77" t="s">
        <v>61</v>
      </c>
      <c r="F29" s="78"/>
      <c r="G29" s="81">
        <v>29000</v>
      </c>
      <c r="H29" s="79">
        <f t="shared" si="10"/>
        <v>64310369.890000001</v>
      </c>
      <c r="J29" s="39">
        <f t="shared" si="0"/>
        <v>10</v>
      </c>
      <c r="K29" s="40">
        <f t="shared" si="4"/>
        <v>8</v>
      </c>
      <c r="L29" s="41" t="str">
        <f t="shared" si="5"/>
        <v>Agustus</v>
      </c>
      <c r="M29" s="34" t="str">
        <f t="shared" si="6"/>
        <v>JV-KB/TK-bulan-10</v>
      </c>
      <c r="N29" s="32" t="str">
        <f t="shared" si="7"/>
        <v>KB/TK Operasional Mobil Sekolah</v>
      </c>
      <c r="O29" s="34" t="s">
        <v>127</v>
      </c>
      <c r="P29" s="35" t="str">
        <f t="shared" si="1"/>
        <v>Operasional Mobil Sekolah</v>
      </c>
      <c r="Q29" s="42">
        <f t="shared" si="2"/>
        <v>29000</v>
      </c>
      <c r="R29" s="42">
        <f t="shared" si="3"/>
        <v>29000</v>
      </c>
      <c r="S29" s="32"/>
      <c r="T29" s="34" t="str">
        <f t="shared" si="8"/>
        <v>UNIT</v>
      </c>
      <c r="U29" s="53" t="str">
        <f t="shared" si="9"/>
        <v>UNITKB/TK Operasional Mobil Sekolah</v>
      </c>
      <c r="V29" s="51"/>
    </row>
    <row r="30" spans="2:22" ht="20.100000000000001" customHeight="1" x14ac:dyDescent="0.3">
      <c r="B30" s="74">
        <v>45878</v>
      </c>
      <c r="C30" s="75">
        <v>515806</v>
      </c>
      <c r="D30" s="75">
        <v>11</v>
      </c>
      <c r="E30" s="77" t="s">
        <v>143</v>
      </c>
      <c r="F30" s="78"/>
      <c r="G30" s="81">
        <v>2018700</v>
      </c>
      <c r="H30" s="79">
        <f t="shared" si="10"/>
        <v>62291669.890000001</v>
      </c>
      <c r="J30" s="39">
        <f t="shared" si="0"/>
        <v>11</v>
      </c>
      <c r="K30" s="40">
        <f t="shared" si="4"/>
        <v>9</v>
      </c>
      <c r="L30" s="41" t="str">
        <f t="shared" si="5"/>
        <v>Agustus</v>
      </c>
      <c r="M30" s="34" t="str">
        <f t="shared" si="6"/>
        <v>JV-KB/TK-bulan-11</v>
      </c>
      <c r="N30" s="32" t="str">
        <f t="shared" si="7"/>
        <v>KB/TK Studio Rekaman Mini</v>
      </c>
      <c r="O30" s="34" t="s">
        <v>127</v>
      </c>
      <c r="P30" s="35" t="str">
        <f t="shared" si="1"/>
        <v>Studio Rekaman Mini</v>
      </c>
      <c r="Q30" s="42">
        <f t="shared" si="2"/>
        <v>2018700</v>
      </c>
      <c r="R30" s="42">
        <f t="shared" si="3"/>
        <v>2018700</v>
      </c>
      <c r="S30" s="32"/>
      <c r="T30" s="34" t="str">
        <f t="shared" si="8"/>
        <v>UNIT</v>
      </c>
      <c r="U30" s="53" t="str">
        <f t="shared" si="9"/>
        <v>UNITKB/TK Studio Rekaman Mini</v>
      </c>
      <c r="V30" s="51"/>
    </row>
    <row r="31" spans="2:22" ht="20.100000000000001" customHeight="1" x14ac:dyDescent="0.3">
      <c r="B31" s="74">
        <v>45878</v>
      </c>
      <c r="C31" s="75">
        <v>516080</v>
      </c>
      <c r="D31" s="75">
        <v>12</v>
      </c>
      <c r="E31" s="77" t="s">
        <v>144</v>
      </c>
      <c r="F31" s="78"/>
      <c r="G31" s="81">
        <v>1332650</v>
      </c>
      <c r="H31" s="79">
        <f t="shared" si="10"/>
        <v>60959019.890000001</v>
      </c>
      <c r="J31" s="39">
        <f t="shared" si="0"/>
        <v>12</v>
      </c>
      <c r="K31" s="40">
        <f t="shared" si="4"/>
        <v>9</v>
      </c>
      <c r="L31" s="41" t="str">
        <f t="shared" si="5"/>
        <v>Agustus</v>
      </c>
      <c r="M31" s="34" t="str">
        <f t="shared" si="6"/>
        <v>JV-KB/TK-bulan-12</v>
      </c>
      <c r="N31" s="32" t="str">
        <f t="shared" si="7"/>
        <v>KB/TK Kegiatan Parenting</v>
      </c>
      <c r="O31" s="34" t="s">
        <v>127</v>
      </c>
      <c r="P31" s="35" t="str">
        <f t="shared" si="1"/>
        <v>Kegiatan Parenting</v>
      </c>
      <c r="Q31" s="42">
        <f t="shared" si="2"/>
        <v>1332650</v>
      </c>
      <c r="R31" s="42">
        <f t="shared" si="3"/>
        <v>1332650</v>
      </c>
      <c r="S31" s="32"/>
      <c r="T31" s="34" t="str">
        <f t="shared" si="8"/>
        <v>UNIT</v>
      </c>
      <c r="U31" s="53" t="str">
        <f t="shared" si="9"/>
        <v>UNITKB/TK Kegiatan Parenting</v>
      </c>
      <c r="V31" s="51"/>
    </row>
    <row r="32" spans="2:22" ht="20.100000000000001" customHeight="1" x14ac:dyDescent="0.3">
      <c r="B32" s="74">
        <v>45878</v>
      </c>
      <c r="C32" s="75">
        <v>530212</v>
      </c>
      <c r="D32" s="75">
        <v>13</v>
      </c>
      <c r="E32" s="77" t="s">
        <v>21</v>
      </c>
      <c r="F32" s="78"/>
      <c r="G32" s="81">
        <v>724600</v>
      </c>
      <c r="H32" s="79">
        <f t="shared" si="10"/>
        <v>60234419.890000001</v>
      </c>
      <c r="J32" s="39">
        <f t="shared" si="0"/>
        <v>13</v>
      </c>
      <c r="K32" s="40">
        <f t="shared" si="4"/>
        <v>9</v>
      </c>
      <c r="L32" s="41" t="str">
        <f t="shared" si="5"/>
        <v>Agustus</v>
      </c>
      <c r="M32" s="34" t="str">
        <f t="shared" si="6"/>
        <v>JV-KB/TK-bulan-13</v>
      </c>
      <c r="N32" s="32" t="str">
        <f t="shared" si="7"/>
        <v>KB/TK Obat pembersih &amp; pengharum</v>
      </c>
      <c r="O32" s="34" t="s">
        <v>127</v>
      </c>
      <c r="P32" s="35" t="str">
        <f t="shared" si="1"/>
        <v>Obat pembersih &amp; pengharum</v>
      </c>
      <c r="Q32" s="42">
        <f t="shared" si="2"/>
        <v>724600</v>
      </c>
      <c r="R32" s="42">
        <f t="shared" si="3"/>
        <v>724600</v>
      </c>
      <c r="S32" s="32"/>
      <c r="T32" s="34" t="str">
        <f t="shared" si="8"/>
        <v>UNIT</v>
      </c>
      <c r="U32" s="53" t="str">
        <f t="shared" si="9"/>
        <v>UNITKB/TK Obat pembersih &amp; pengharum</v>
      </c>
      <c r="V32" s="51"/>
    </row>
    <row r="33" spans="2:22" ht="20.100000000000001" customHeight="1" x14ac:dyDescent="0.3">
      <c r="B33" s="74">
        <v>45878</v>
      </c>
      <c r="C33" s="75">
        <v>530709</v>
      </c>
      <c r="D33" s="75">
        <v>14</v>
      </c>
      <c r="E33" s="77" t="s">
        <v>59</v>
      </c>
      <c r="F33" s="78"/>
      <c r="G33" s="81">
        <v>264600</v>
      </c>
      <c r="H33" s="79">
        <f t="shared" si="10"/>
        <v>59969819.890000001</v>
      </c>
      <c r="J33" s="39">
        <f t="shared" si="0"/>
        <v>14</v>
      </c>
      <c r="K33" s="40">
        <f t="shared" si="4"/>
        <v>9</v>
      </c>
      <c r="L33" s="41" t="str">
        <f t="shared" si="5"/>
        <v>Agustus</v>
      </c>
      <c r="M33" s="34" t="str">
        <f t="shared" si="6"/>
        <v>JV-KB/TK-bulan-14</v>
      </c>
      <c r="N33" s="32" t="str">
        <f t="shared" si="7"/>
        <v>KB/TK Minuman Guru dan Karyawan</v>
      </c>
      <c r="O33" s="34" t="s">
        <v>127</v>
      </c>
      <c r="P33" s="35" t="str">
        <f t="shared" si="1"/>
        <v>Minuman Guru dan Karyawan</v>
      </c>
      <c r="Q33" s="42">
        <f t="shared" si="2"/>
        <v>264600</v>
      </c>
      <c r="R33" s="42">
        <f t="shared" si="3"/>
        <v>264600</v>
      </c>
      <c r="S33" s="32"/>
      <c r="T33" s="34" t="str">
        <f t="shared" si="8"/>
        <v>UNIT</v>
      </c>
      <c r="U33" s="53" t="str">
        <f t="shared" si="9"/>
        <v>UNITKB/TK Minuman Guru dan Karyawan</v>
      </c>
      <c r="V33" s="51"/>
    </row>
    <row r="34" spans="2:22" ht="20.100000000000001" customHeight="1" x14ac:dyDescent="0.3">
      <c r="B34" s="74">
        <v>45880</v>
      </c>
      <c r="C34" s="75">
        <v>515308</v>
      </c>
      <c r="D34" s="75">
        <v>15</v>
      </c>
      <c r="E34" s="77" t="s">
        <v>145</v>
      </c>
      <c r="F34" s="78"/>
      <c r="G34" s="81">
        <v>255400</v>
      </c>
      <c r="H34" s="79">
        <f t="shared" si="10"/>
        <v>59714419.890000001</v>
      </c>
      <c r="J34" s="39">
        <f t="shared" si="0"/>
        <v>15</v>
      </c>
      <c r="K34" s="40">
        <f t="shared" si="4"/>
        <v>11</v>
      </c>
      <c r="L34" s="41" t="str">
        <f t="shared" si="5"/>
        <v>Agustus</v>
      </c>
      <c r="M34" s="34" t="str">
        <f t="shared" si="6"/>
        <v>JV-KB/TK-bulan-15</v>
      </c>
      <c r="N34" s="32" t="str">
        <f t="shared" si="7"/>
        <v>KB/TK Perlengkapan Desain UKS</v>
      </c>
      <c r="O34" s="34" t="s">
        <v>127</v>
      </c>
      <c r="P34" s="35" t="str">
        <f t="shared" si="1"/>
        <v>Perlengkapan Desain UKS</v>
      </c>
      <c r="Q34" s="42">
        <f t="shared" si="2"/>
        <v>255400</v>
      </c>
      <c r="R34" s="42">
        <f t="shared" si="3"/>
        <v>255400</v>
      </c>
      <c r="S34" s="32"/>
      <c r="T34" s="34" t="str">
        <f t="shared" si="8"/>
        <v>UNIT</v>
      </c>
      <c r="U34" s="53" t="str">
        <f t="shared" si="9"/>
        <v>UNITKB/TK Perlengkapan Desain UKS</v>
      </c>
      <c r="V34" s="51"/>
    </row>
    <row r="35" spans="2:22" ht="20.100000000000001" customHeight="1" x14ac:dyDescent="0.3">
      <c r="B35" s="74">
        <v>45881</v>
      </c>
      <c r="C35" s="75">
        <v>530805</v>
      </c>
      <c r="D35" s="75">
        <v>16</v>
      </c>
      <c r="E35" s="77" t="s">
        <v>17</v>
      </c>
      <c r="F35" s="78"/>
      <c r="G35" s="81">
        <v>150000</v>
      </c>
      <c r="H35" s="79">
        <f t="shared" si="10"/>
        <v>59564419.890000001</v>
      </c>
      <c r="J35" s="39">
        <f t="shared" si="0"/>
        <v>16</v>
      </c>
      <c r="K35" s="40">
        <f t="shared" si="4"/>
        <v>12</v>
      </c>
      <c r="L35" s="41" t="str">
        <f t="shared" si="5"/>
        <v>Agustus</v>
      </c>
      <c r="M35" s="34" t="str">
        <f t="shared" si="6"/>
        <v>JV-KB/TK-bulan-16</v>
      </c>
      <c r="N35" s="32" t="str">
        <f t="shared" si="7"/>
        <v>KB/TK Bantuan Pulsa KS</v>
      </c>
      <c r="O35" s="34" t="s">
        <v>127</v>
      </c>
      <c r="P35" s="35" t="str">
        <f t="shared" si="1"/>
        <v>Bantuan Pulsa KS</v>
      </c>
      <c r="Q35" s="42">
        <f t="shared" si="2"/>
        <v>150000</v>
      </c>
      <c r="R35" s="42">
        <f t="shared" si="3"/>
        <v>150000</v>
      </c>
      <c r="S35" s="32"/>
      <c r="T35" s="34" t="str">
        <f t="shared" si="8"/>
        <v>UNIT</v>
      </c>
      <c r="U35" s="53" t="str">
        <f t="shared" si="9"/>
        <v>UNITKB/TK Bantuan Pulsa KS</v>
      </c>
      <c r="V35" s="51"/>
    </row>
    <row r="36" spans="2:22" ht="20.100000000000001" customHeight="1" x14ac:dyDescent="0.3">
      <c r="B36" s="74">
        <v>45881</v>
      </c>
      <c r="C36" s="75">
        <v>530806</v>
      </c>
      <c r="D36" s="75">
        <v>17</v>
      </c>
      <c r="E36" s="77" t="s">
        <v>62</v>
      </c>
      <c r="F36" s="78"/>
      <c r="G36" s="81">
        <v>375000</v>
      </c>
      <c r="H36" s="79">
        <f t="shared" si="10"/>
        <v>59189419.890000001</v>
      </c>
      <c r="J36" s="39">
        <f t="shared" si="0"/>
        <v>17</v>
      </c>
      <c r="K36" s="40">
        <f t="shared" si="4"/>
        <v>12</v>
      </c>
      <c r="L36" s="41" t="str">
        <f t="shared" si="5"/>
        <v>Agustus</v>
      </c>
      <c r="M36" s="34" t="str">
        <f t="shared" si="6"/>
        <v>JV-KB/TK-bulan-17</v>
      </c>
      <c r="N36" s="32" t="str">
        <f t="shared" si="7"/>
        <v xml:space="preserve">KB/TK Bantuan Pulsa WKS </v>
      </c>
      <c r="O36" s="34" t="s">
        <v>127</v>
      </c>
      <c r="P36" s="35" t="str">
        <f t="shared" si="1"/>
        <v xml:space="preserve">Bantuan Pulsa WKS </v>
      </c>
      <c r="Q36" s="42">
        <f t="shared" si="2"/>
        <v>375000</v>
      </c>
      <c r="R36" s="42">
        <f t="shared" si="3"/>
        <v>375000</v>
      </c>
      <c r="S36" s="32"/>
      <c r="T36" s="34" t="str">
        <f t="shared" si="8"/>
        <v>UNIT</v>
      </c>
      <c r="U36" s="53" t="str">
        <f t="shared" si="9"/>
        <v xml:space="preserve">UNITKB/TK Bantuan Pulsa WKS </v>
      </c>
      <c r="V36" s="51"/>
    </row>
    <row r="37" spans="2:22" ht="20.100000000000001" customHeight="1" x14ac:dyDescent="0.3">
      <c r="B37" s="74">
        <v>45881</v>
      </c>
      <c r="C37" s="75">
        <v>530807</v>
      </c>
      <c r="D37" s="75">
        <v>18</v>
      </c>
      <c r="E37" s="77" t="s">
        <v>63</v>
      </c>
      <c r="F37" s="78"/>
      <c r="G37" s="81">
        <v>975000</v>
      </c>
      <c r="H37" s="79">
        <f t="shared" si="10"/>
        <v>58214419.890000001</v>
      </c>
      <c r="J37" s="39">
        <f t="shared" si="0"/>
        <v>18</v>
      </c>
      <c r="K37" s="40">
        <f t="shared" si="4"/>
        <v>12</v>
      </c>
      <c r="L37" s="41" t="str">
        <f t="shared" si="5"/>
        <v>Agustus</v>
      </c>
      <c r="M37" s="34" t="str">
        <f t="shared" si="6"/>
        <v>JV-KB/TK-bulan-18</v>
      </c>
      <c r="N37" s="32" t="str">
        <f t="shared" si="7"/>
        <v xml:space="preserve">KB/TK Bantuan Pulsa Wali Kelas  </v>
      </c>
      <c r="O37" s="34" t="s">
        <v>127</v>
      </c>
      <c r="P37" s="35" t="str">
        <f t="shared" si="1"/>
        <v xml:space="preserve">Bantuan Pulsa Wali Kelas  </v>
      </c>
      <c r="Q37" s="42">
        <f t="shared" si="2"/>
        <v>975000</v>
      </c>
      <c r="R37" s="42">
        <f t="shared" si="3"/>
        <v>975000</v>
      </c>
      <c r="S37" s="32"/>
      <c r="T37" s="34" t="str">
        <f t="shared" si="8"/>
        <v>UNIT</v>
      </c>
      <c r="U37" s="53" t="str">
        <f t="shared" si="9"/>
        <v xml:space="preserve">UNITKB/TK Bantuan Pulsa Wali Kelas  </v>
      </c>
      <c r="V37" s="51"/>
    </row>
    <row r="38" spans="2:22" ht="20.100000000000001" customHeight="1" x14ac:dyDescent="0.3">
      <c r="B38" s="74">
        <v>45881</v>
      </c>
      <c r="C38" s="75">
        <v>530817</v>
      </c>
      <c r="D38" s="75">
        <v>19</v>
      </c>
      <c r="E38" s="77" t="s">
        <v>52</v>
      </c>
      <c r="F38" s="78"/>
      <c r="G38" s="81">
        <v>50000</v>
      </c>
      <c r="H38" s="79">
        <f t="shared" si="10"/>
        <v>58164419.890000001</v>
      </c>
      <c r="J38" s="39">
        <f t="shared" si="0"/>
        <v>19</v>
      </c>
      <c r="K38" s="40">
        <f t="shared" si="4"/>
        <v>12</v>
      </c>
      <c r="L38" s="41" t="str">
        <f t="shared" si="5"/>
        <v>Agustus</v>
      </c>
      <c r="M38" s="34" t="str">
        <f t="shared" si="6"/>
        <v>JV-KB/TK-bulan-19</v>
      </c>
      <c r="N38" s="32" t="str">
        <f t="shared" si="7"/>
        <v>KB/TK Bantuan Pulsa Bendahara</v>
      </c>
      <c r="O38" s="34" t="s">
        <v>127</v>
      </c>
      <c r="P38" s="35" t="str">
        <f t="shared" si="1"/>
        <v>Bantuan Pulsa Bendahara</v>
      </c>
      <c r="Q38" s="42">
        <f t="shared" si="2"/>
        <v>50000</v>
      </c>
      <c r="R38" s="42">
        <f t="shared" si="3"/>
        <v>50000</v>
      </c>
      <c r="S38" s="32"/>
      <c r="T38" s="34" t="str">
        <f t="shared" si="8"/>
        <v>UNIT</v>
      </c>
      <c r="U38" s="53" t="str">
        <f t="shared" si="9"/>
        <v>UNITKB/TK Bantuan Pulsa Bendahara</v>
      </c>
    </row>
    <row r="39" spans="2:22" ht="20.100000000000001" customHeight="1" x14ac:dyDescent="0.3">
      <c r="B39" s="74">
        <v>45881</v>
      </c>
      <c r="C39" s="75">
        <v>530914</v>
      </c>
      <c r="D39" s="75">
        <v>20</v>
      </c>
      <c r="E39" s="77" t="s">
        <v>69</v>
      </c>
      <c r="F39" s="78"/>
      <c r="G39" s="81">
        <v>680000</v>
      </c>
      <c r="H39" s="79">
        <f t="shared" si="10"/>
        <v>57484419.890000001</v>
      </c>
      <c r="J39" s="39">
        <f t="shared" si="0"/>
        <v>20</v>
      </c>
      <c r="K39" s="40">
        <f t="shared" si="4"/>
        <v>12</v>
      </c>
      <c r="L39" s="41" t="str">
        <f t="shared" si="5"/>
        <v>Agustus</v>
      </c>
      <c r="M39" s="34" t="str">
        <f t="shared" si="6"/>
        <v>JV-KB/TK-bulan-20</v>
      </c>
      <c r="N39" s="32" t="str">
        <f t="shared" si="7"/>
        <v>KB/TK KKG/MGMP</v>
      </c>
      <c r="O39" s="34" t="s">
        <v>127</v>
      </c>
      <c r="P39" s="35" t="str">
        <f t="shared" si="1"/>
        <v>KKG/MGMP</v>
      </c>
      <c r="Q39" s="42">
        <f t="shared" si="2"/>
        <v>680000</v>
      </c>
      <c r="R39" s="42">
        <f t="shared" si="3"/>
        <v>680000</v>
      </c>
      <c r="S39" s="32"/>
      <c r="T39" s="34" t="str">
        <f t="shared" si="8"/>
        <v>UNIT</v>
      </c>
      <c r="U39" s="53" t="str">
        <f t="shared" si="9"/>
        <v>UNITKB/TK KKG/MGMP</v>
      </c>
      <c r="V39" s="33"/>
    </row>
    <row r="40" spans="2:22" ht="20.100000000000001" customHeight="1" x14ac:dyDescent="0.3">
      <c r="B40" s="74">
        <v>45881</v>
      </c>
      <c r="C40" s="75">
        <v>531001</v>
      </c>
      <c r="D40" s="75">
        <v>21</v>
      </c>
      <c r="E40" s="77" t="s">
        <v>18</v>
      </c>
      <c r="F40" s="78"/>
      <c r="G40" s="81">
        <v>200000</v>
      </c>
      <c r="H40" s="79">
        <f t="shared" si="10"/>
        <v>57284419.890000001</v>
      </c>
      <c r="J40" s="39">
        <f t="shared" si="0"/>
        <v>21</v>
      </c>
      <c r="K40" s="40">
        <f t="shared" si="4"/>
        <v>12</v>
      </c>
      <c r="L40" s="41" t="str">
        <f t="shared" si="5"/>
        <v>Agustus</v>
      </c>
      <c r="M40" s="34" t="str">
        <f t="shared" si="6"/>
        <v>JV-KB/TK-bulan-21</v>
      </c>
      <c r="N40" s="32" t="str">
        <f t="shared" si="7"/>
        <v>KB/TK Transport KS</v>
      </c>
      <c r="O40" s="34" t="s">
        <v>127</v>
      </c>
      <c r="P40" s="35" t="str">
        <f t="shared" si="1"/>
        <v>Transport KS</v>
      </c>
      <c r="Q40" s="42">
        <f t="shared" si="2"/>
        <v>200000</v>
      </c>
      <c r="R40" s="42">
        <f t="shared" si="3"/>
        <v>200000</v>
      </c>
      <c r="S40" s="32"/>
      <c r="T40" s="34" t="str">
        <f t="shared" si="8"/>
        <v>UNIT</v>
      </c>
      <c r="U40" s="53" t="str">
        <f t="shared" si="9"/>
        <v>UNITKB/TK Transport KS</v>
      </c>
      <c r="V40" s="33"/>
    </row>
    <row r="41" spans="2:22" ht="20.100000000000001" customHeight="1" x14ac:dyDescent="0.3">
      <c r="B41" s="74">
        <v>45881</v>
      </c>
      <c r="C41" s="75">
        <v>531002</v>
      </c>
      <c r="D41" s="75">
        <v>22</v>
      </c>
      <c r="E41" s="77" t="s">
        <v>19</v>
      </c>
      <c r="F41" s="78"/>
      <c r="G41" s="81">
        <v>450000</v>
      </c>
      <c r="H41" s="79">
        <f t="shared" si="10"/>
        <v>56834419.890000001</v>
      </c>
      <c r="J41" s="39">
        <f t="shared" si="0"/>
        <v>22</v>
      </c>
      <c r="K41" s="40">
        <f t="shared" si="4"/>
        <v>12</v>
      </c>
      <c r="L41" s="41" t="str">
        <f t="shared" si="5"/>
        <v>Agustus</v>
      </c>
      <c r="M41" s="34" t="str">
        <f t="shared" si="6"/>
        <v>JV-KB/TK-bulan-22</v>
      </c>
      <c r="N41" s="32" t="str">
        <f t="shared" si="7"/>
        <v xml:space="preserve">KB/TK Transport WKS </v>
      </c>
      <c r="O41" s="34" t="s">
        <v>127</v>
      </c>
      <c r="P41" s="35" t="str">
        <f t="shared" si="1"/>
        <v xml:space="preserve">Transport WKS </v>
      </c>
      <c r="Q41" s="42">
        <f t="shared" si="2"/>
        <v>450000</v>
      </c>
      <c r="R41" s="42">
        <f t="shared" si="3"/>
        <v>450000</v>
      </c>
      <c r="S41" s="32"/>
      <c r="T41" s="34" t="str">
        <f t="shared" si="8"/>
        <v>UNIT</v>
      </c>
      <c r="U41" s="53" t="str">
        <f t="shared" si="9"/>
        <v xml:space="preserve">UNITKB/TK Transport WKS </v>
      </c>
      <c r="V41" s="33"/>
    </row>
    <row r="42" spans="2:22" ht="20.100000000000001" customHeight="1" x14ac:dyDescent="0.3">
      <c r="B42" s="74">
        <v>45881</v>
      </c>
      <c r="C42" s="75">
        <v>531022</v>
      </c>
      <c r="D42" s="75">
        <v>23</v>
      </c>
      <c r="E42" s="77" t="s">
        <v>53</v>
      </c>
      <c r="F42" s="78"/>
      <c r="G42" s="81">
        <v>150000</v>
      </c>
      <c r="H42" s="79">
        <f t="shared" si="10"/>
        <v>56684419.890000001</v>
      </c>
      <c r="J42" s="39">
        <f t="shared" si="0"/>
        <v>23</v>
      </c>
      <c r="K42" s="40">
        <f t="shared" si="4"/>
        <v>12</v>
      </c>
      <c r="L42" s="41" t="str">
        <f t="shared" si="5"/>
        <v>Agustus</v>
      </c>
      <c r="M42" s="34" t="str">
        <f t="shared" si="6"/>
        <v>JV-KB/TK-bulan-23</v>
      </c>
      <c r="N42" s="32" t="str">
        <f t="shared" si="7"/>
        <v>KB/TK Transport Bendahara</v>
      </c>
      <c r="O42" s="34" t="s">
        <v>127</v>
      </c>
      <c r="P42" s="35" t="str">
        <f t="shared" si="1"/>
        <v>Transport Bendahara</v>
      </c>
      <c r="Q42" s="42">
        <f t="shared" si="2"/>
        <v>150000</v>
      </c>
      <c r="R42" s="42">
        <f t="shared" si="3"/>
        <v>150000</v>
      </c>
      <c r="S42" s="32"/>
      <c r="T42" s="34" t="str">
        <f t="shared" si="8"/>
        <v>UNIT</v>
      </c>
      <c r="U42" s="53" t="str">
        <f t="shared" si="9"/>
        <v>UNITKB/TK Transport Bendahara</v>
      </c>
      <c r="V42" s="33"/>
    </row>
    <row r="43" spans="2:22" ht="20.100000000000001" customHeight="1" x14ac:dyDescent="0.3">
      <c r="B43" s="74">
        <v>45883</v>
      </c>
      <c r="C43" s="75">
        <v>511402</v>
      </c>
      <c r="D43" s="75">
        <v>24</v>
      </c>
      <c r="E43" s="77" t="s">
        <v>81</v>
      </c>
      <c r="F43" s="78"/>
      <c r="G43" s="81">
        <v>212900</v>
      </c>
      <c r="H43" s="79">
        <f t="shared" si="10"/>
        <v>56471519.890000001</v>
      </c>
      <c r="J43" s="39">
        <f t="shared" si="0"/>
        <v>24</v>
      </c>
      <c r="K43" s="40">
        <f t="shared" si="4"/>
        <v>14</v>
      </c>
      <c r="L43" s="41" t="str">
        <f t="shared" si="5"/>
        <v>Agustus</v>
      </c>
      <c r="M43" s="34" t="str">
        <f t="shared" si="6"/>
        <v>JV-KB/TK-bulan-24</v>
      </c>
      <c r="N43" s="32" t="str">
        <f t="shared" si="7"/>
        <v>KB/TK Persiapan Lomba / pembinaan</v>
      </c>
      <c r="O43" s="34" t="s">
        <v>127</v>
      </c>
      <c r="P43" s="35" t="str">
        <f t="shared" si="1"/>
        <v>Persiapan Lomba / pembinaan</v>
      </c>
      <c r="Q43" s="42">
        <f t="shared" si="2"/>
        <v>212900</v>
      </c>
      <c r="R43" s="42">
        <f t="shared" si="3"/>
        <v>212900</v>
      </c>
      <c r="S43" s="32"/>
      <c r="T43" s="34" t="str">
        <f t="shared" si="8"/>
        <v>UNIT</v>
      </c>
      <c r="U43" s="53" t="str">
        <f t="shared" si="9"/>
        <v>UNITKB/TK Persiapan Lomba / pembinaan</v>
      </c>
      <c r="V43" s="33"/>
    </row>
    <row r="44" spans="2:22" ht="20.100000000000001" customHeight="1" x14ac:dyDescent="0.3">
      <c r="B44" s="74">
        <v>45883</v>
      </c>
      <c r="C44" s="75">
        <v>516140</v>
      </c>
      <c r="D44" s="75">
        <v>25</v>
      </c>
      <c r="E44" s="77" t="s">
        <v>146</v>
      </c>
      <c r="F44" s="78"/>
      <c r="G44" s="81">
        <v>53000</v>
      </c>
      <c r="H44" s="79">
        <f t="shared" si="10"/>
        <v>56418519.890000001</v>
      </c>
      <c r="J44" s="39">
        <f t="shared" si="0"/>
        <v>25</v>
      </c>
      <c r="K44" s="40">
        <f t="shared" si="4"/>
        <v>14</v>
      </c>
      <c r="L44" s="41" t="str">
        <f t="shared" si="5"/>
        <v>Agustus</v>
      </c>
      <c r="M44" s="34" t="str">
        <f t="shared" si="6"/>
        <v>JV-KB/TK-bulan-25</v>
      </c>
      <c r="N44" s="32" t="str">
        <f t="shared" si="7"/>
        <v>KB/TK Sukses PPDB</v>
      </c>
      <c r="O44" s="34" t="s">
        <v>127</v>
      </c>
      <c r="P44" s="35" t="str">
        <f t="shared" si="1"/>
        <v>Sukses PPDB</v>
      </c>
      <c r="Q44" s="42">
        <f t="shared" si="2"/>
        <v>53000</v>
      </c>
      <c r="R44" s="42">
        <f t="shared" si="3"/>
        <v>53000</v>
      </c>
      <c r="S44" s="32"/>
      <c r="T44" s="34" t="str">
        <f t="shared" si="8"/>
        <v>UNIT</v>
      </c>
      <c r="U44" s="53" t="str">
        <f t="shared" si="9"/>
        <v>UNITKB/TK Sukses PPDB</v>
      </c>
      <c r="V44" s="33"/>
    </row>
    <row r="45" spans="2:22" ht="20.100000000000001" customHeight="1" x14ac:dyDescent="0.3">
      <c r="B45" s="74">
        <v>45883</v>
      </c>
      <c r="C45" s="75">
        <v>530908</v>
      </c>
      <c r="D45" s="75">
        <v>26</v>
      </c>
      <c r="E45" s="77" t="s">
        <v>74</v>
      </c>
      <c r="F45" s="78"/>
      <c r="G45" s="81">
        <v>892000</v>
      </c>
      <c r="H45" s="79">
        <f t="shared" si="10"/>
        <v>55526519.890000001</v>
      </c>
      <c r="J45" s="39">
        <f t="shared" si="0"/>
        <v>26</v>
      </c>
      <c r="K45" s="40">
        <f t="shared" si="4"/>
        <v>14</v>
      </c>
      <c r="L45" s="41" t="str">
        <f t="shared" si="5"/>
        <v>Agustus</v>
      </c>
      <c r="M45" s="34" t="str">
        <f t="shared" si="6"/>
        <v>JV-KB/TK-bulan-26</v>
      </c>
      <c r="N45" s="32" t="str">
        <f t="shared" si="7"/>
        <v>KB/TK IGTK Kecamatan</v>
      </c>
      <c r="O45" s="34" t="s">
        <v>127</v>
      </c>
      <c r="P45" s="35" t="str">
        <f t="shared" si="1"/>
        <v>IGTK Kecamatan</v>
      </c>
      <c r="Q45" s="42">
        <f t="shared" si="2"/>
        <v>892000</v>
      </c>
      <c r="R45" s="42">
        <f t="shared" si="3"/>
        <v>892000</v>
      </c>
      <c r="S45" s="32"/>
      <c r="T45" s="34" t="str">
        <f t="shared" si="8"/>
        <v>UNIT</v>
      </c>
      <c r="U45" s="53" t="str">
        <f t="shared" si="9"/>
        <v>UNITKB/TK IGTK Kecamatan</v>
      </c>
      <c r="V45" s="33"/>
    </row>
    <row r="46" spans="2:22" ht="20.100000000000001" customHeight="1" x14ac:dyDescent="0.3">
      <c r="B46" s="74">
        <v>45883</v>
      </c>
      <c r="C46" s="75">
        <v>530916</v>
      </c>
      <c r="D46" s="75">
        <v>27</v>
      </c>
      <c r="E46" s="77" t="s">
        <v>97</v>
      </c>
      <c r="F46" s="78"/>
      <c r="G46" s="81">
        <v>115500</v>
      </c>
      <c r="H46" s="79">
        <f t="shared" si="10"/>
        <v>55411019.890000001</v>
      </c>
      <c r="J46" s="39">
        <f t="shared" si="0"/>
        <v>27</v>
      </c>
      <c r="K46" s="40">
        <f t="shared" si="4"/>
        <v>14</v>
      </c>
      <c r="L46" s="41" t="str">
        <f t="shared" si="5"/>
        <v>Agustus</v>
      </c>
      <c r="M46" s="34" t="str">
        <f t="shared" si="6"/>
        <v>JV-KB/TK-bulan-27</v>
      </c>
      <c r="N46" s="32" t="str">
        <f t="shared" si="7"/>
        <v xml:space="preserve">KB/TK Langganan Majalah/koran </v>
      </c>
      <c r="O46" s="34" t="s">
        <v>127</v>
      </c>
      <c r="P46" s="35" t="str">
        <f t="shared" si="1"/>
        <v xml:space="preserve">Langganan Majalah/koran </v>
      </c>
      <c r="Q46" s="42">
        <f t="shared" si="2"/>
        <v>115500</v>
      </c>
      <c r="R46" s="42">
        <f t="shared" si="3"/>
        <v>115500</v>
      </c>
      <c r="S46" s="32"/>
      <c r="T46" s="34" t="str">
        <f t="shared" si="8"/>
        <v>UNIT</v>
      </c>
      <c r="U46" s="53" t="str">
        <f t="shared" si="9"/>
        <v xml:space="preserve">UNITKB/TK Langganan Majalah/koran </v>
      </c>
      <c r="V46" s="33"/>
    </row>
    <row r="47" spans="2:22" ht="20.100000000000001" customHeight="1" x14ac:dyDescent="0.3">
      <c r="B47" s="74">
        <v>45885</v>
      </c>
      <c r="C47" s="75">
        <v>516250</v>
      </c>
      <c r="D47" s="75">
        <v>28</v>
      </c>
      <c r="E47" s="77" t="s">
        <v>103</v>
      </c>
      <c r="F47" s="78"/>
      <c r="G47" s="81">
        <v>26000</v>
      </c>
      <c r="H47" s="79">
        <f t="shared" si="10"/>
        <v>55385019.890000001</v>
      </c>
      <c r="J47" s="39">
        <f t="shared" si="0"/>
        <v>28</v>
      </c>
      <c r="K47" s="40">
        <f t="shared" si="4"/>
        <v>16</v>
      </c>
      <c r="L47" s="41" t="str">
        <f t="shared" si="5"/>
        <v>Agustus</v>
      </c>
      <c r="M47" s="34" t="str">
        <f t="shared" si="6"/>
        <v>JV-KB/TK-bulan-28</v>
      </c>
      <c r="N47" s="32" t="str">
        <f t="shared" si="7"/>
        <v>KB/TK Sistem Informasi Manajemen (SIM) atau Humas Sekolah</v>
      </c>
      <c r="O47" s="34" t="s">
        <v>127</v>
      </c>
      <c r="P47" s="35" t="str">
        <f t="shared" si="1"/>
        <v>Sistem Informasi Manajemen (SIM) atau Humas Sekolah</v>
      </c>
      <c r="Q47" s="42">
        <f t="shared" si="2"/>
        <v>26000</v>
      </c>
      <c r="R47" s="42">
        <f t="shared" si="3"/>
        <v>26000</v>
      </c>
      <c r="S47" s="32"/>
      <c r="T47" s="34" t="str">
        <f t="shared" si="8"/>
        <v>UNIT</v>
      </c>
      <c r="U47" s="53" t="str">
        <f t="shared" si="9"/>
        <v>UNITKB/TK Sistem Informasi Manajemen (SIM) atau Humas Sekolah</v>
      </c>
      <c r="V47" s="33"/>
    </row>
    <row r="48" spans="2:22" ht="20.100000000000001" customHeight="1" x14ac:dyDescent="0.3">
      <c r="B48" s="74">
        <v>45886</v>
      </c>
      <c r="C48" s="75">
        <v>553100</v>
      </c>
      <c r="D48" s="75">
        <v>29</v>
      </c>
      <c r="E48" s="77" t="s">
        <v>123</v>
      </c>
      <c r="F48" s="78"/>
      <c r="G48" s="81">
        <v>1129500</v>
      </c>
      <c r="H48" s="79">
        <f t="shared" si="10"/>
        <v>54255519.890000001</v>
      </c>
      <c r="J48" s="39">
        <f t="shared" si="0"/>
        <v>29</v>
      </c>
      <c r="K48" s="40">
        <f t="shared" si="4"/>
        <v>17</v>
      </c>
      <c r="L48" s="41" t="str">
        <f t="shared" si="5"/>
        <v>Agustus</v>
      </c>
      <c r="M48" s="34" t="str">
        <f t="shared" si="6"/>
        <v>JV-KB/TK-bulan-29</v>
      </c>
      <c r="N48" s="32" t="str">
        <f t="shared" si="7"/>
        <v>KB/TK Biaya Lain-Lain</v>
      </c>
      <c r="O48" s="34" t="s">
        <v>127</v>
      </c>
      <c r="P48" s="35" t="str">
        <f t="shared" si="1"/>
        <v>Biaya Lain-Lain</v>
      </c>
      <c r="Q48" s="42">
        <f t="shared" si="2"/>
        <v>1129500</v>
      </c>
      <c r="R48" s="42">
        <f t="shared" si="3"/>
        <v>1129500</v>
      </c>
      <c r="S48" s="32"/>
      <c r="T48" s="34" t="str">
        <f t="shared" si="8"/>
        <v>UNIT</v>
      </c>
      <c r="U48" s="53" t="str">
        <f t="shared" si="9"/>
        <v>UNITKB/TK Biaya Lain-Lain</v>
      </c>
      <c r="V48" s="33"/>
    </row>
    <row r="49" spans="2:22" ht="20.100000000000001" customHeight="1" x14ac:dyDescent="0.3">
      <c r="B49" s="74">
        <v>45888</v>
      </c>
      <c r="C49" s="75">
        <v>515114</v>
      </c>
      <c r="D49" s="75">
        <v>30</v>
      </c>
      <c r="E49" s="77" t="s">
        <v>104</v>
      </c>
      <c r="F49" s="78"/>
      <c r="G49" s="81">
        <v>690000</v>
      </c>
      <c r="H49" s="79">
        <f t="shared" si="10"/>
        <v>53565519.890000001</v>
      </c>
      <c r="J49" s="39"/>
      <c r="K49" s="40"/>
      <c r="L49" s="41"/>
      <c r="M49" s="34"/>
      <c r="N49" s="32" t="str">
        <f t="shared" si="7"/>
        <v>KB/TK Perawatan Karpet dan Sarana Ibadah</v>
      </c>
      <c r="O49" s="34"/>
      <c r="P49" s="35" t="str">
        <f t="shared" si="1"/>
        <v>Perawatan Karpet dan Sarana Ibadah</v>
      </c>
      <c r="Q49" s="42"/>
      <c r="R49" s="42"/>
      <c r="S49" s="32"/>
      <c r="T49" s="34"/>
      <c r="U49" s="53"/>
      <c r="V49" s="33"/>
    </row>
    <row r="50" spans="2:22" ht="20.100000000000001" customHeight="1" x14ac:dyDescent="0.3">
      <c r="B50" s="74">
        <v>45888</v>
      </c>
      <c r="C50" s="75">
        <v>530202</v>
      </c>
      <c r="D50" s="75">
        <v>31</v>
      </c>
      <c r="E50" s="77" t="s">
        <v>20</v>
      </c>
      <c r="F50" s="78"/>
      <c r="G50" s="81">
        <v>910000</v>
      </c>
      <c r="H50" s="79">
        <f t="shared" si="10"/>
        <v>52655519.890000001</v>
      </c>
      <c r="J50" s="39">
        <f t="shared" si="0"/>
        <v>31</v>
      </c>
      <c r="K50" s="40">
        <f t="shared" si="4"/>
        <v>19</v>
      </c>
      <c r="L50" s="41" t="str">
        <f t="shared" si="5"/>
        <v>Agustus</v>
      </c>
      <c r="M50" s="34" t="str">
        <f t="shared" si="6"/>
        <v>JV-KB/TK-bulan-31</v>
      </c>
      <c r="N50" s="32" t="str">
        <f t="shared" si="7"/>
        <v>KB/TK Alat kebersihan</v>
      </c>
      <c r="O50" s="34" t="s">
        <v>127</v>
      </c>
      <c r="P50" s="35" t="str">
        <f t="shared" si="1"/>
        <v>Alat kebersihan</v>
      </c>
      <c r="Q50" s="42">
        <f t="shared" si="2"/>
        <v>910000</v>
      </c>
      <c r="R50" s="42">
        <f t="shared" si="3"/>
        <v>910000</v>
      </c>
      <c r="S50" s="32"/>
      <c r="T50" s="34" t="str">
        <f t="shared" si="8"/>
        <v>UNIT</v>
      </c>
      <c r="U50" s="53" t="str">
        <f t="shared" si="9"/>
        <v>UNITKB/TK Alat kebersihan</v>
      </c>
      <c r="V50" s="33"/>
    </row>
    <row r="51" spans="2:22" ht="20.100000000000001" customHeight="1" x14ac:dyDescent="0.3">
      <c r="B51" s="74">
        <v>45889</v>
      </c>
      <c r="C51" s="75">
        <v>530906</v>
      </c>
      <c r="D51" s="75">
        <v>32</v>
      </c>
      <c r="E51" s="77" t="s">
        <v>94</v>
      </c>
      <c r="F51" s="78"/>
      <c r="G51" s="81">
        <v>20000</v>
      </c>
      <c r="H51" s="79">
        <f t="shared" si="10"/>
        <v>52635519.890000001</v>
      </c>
      <c r="J51" s="39">
        <f t="shared" si="0"/>
        <v>32</v>
      </c>
      <c r="K51" s="40">
        <f t="shared" si="4"/>
        <v>20</v>
      </c>
      <c r="L51" s="41" t="str">
        <f t="shared" si="5"/>
        <v>Agustus</v>
      </c>
      <c r="M51" s="34" t="str">
        <f t="shared" si="6"/>
        <v>JV-KB/TK-bulan-32</v>
      </c>
      <c r="N51" s="32" t="str">
        <f t="shared" si="7"/>
        <v>KB/TK GOPTKI</v>
      </c>
      <c r="O51" s="34" t="s">
        <v>127</v>
      </c>
      <c r="P51" s="35" t="str">
        <f t="shared" si="1"/>
        <v>GOPTKI</v>
      </c>
      <c r="Q51" s="42">
        <f t="shared" si="2"/>
        <v>20000</v>
      </c>
      <c r="R51" s="42">
        <f t="shared" si="3"/>
        <v>20000</v>
      </c>
      <c r="S51" s="32"/>
      <c r="T51" s="34" t="str">
        <f t="shared" si="8"/>
        <v>UNIT</v>
      </c>
      <c r="U51" s="53" t="str">
        <f t="shared" si="9"/>
        <v>UNITKB/TK GOPTKI</v>
      </c>
      <c r="V51" s="33"/>
    </row>
    <row r="52" spans="2:22" ht="20.100000000000001" customHeight="1" x14ac:dyDescent="0.3">
      <c r="B52" s="74">
        <v>45891</v>
      </c>
      <c r="C52" s="75">
        <v>530304</v>
      </c>
      <c r="D52" s="75">
        <v>33</v>
      </c>
      <c r="E52" s="77" t="s">
        <v>147</v>
      </c>
      <c r="F52" s="78"/>
      <c r="G52" s="81">
        <v>100000</v>
      </c>
      <c r="H52" s="79">
        <f t="shared" si="10"/>
        <v>52535519.890000001</v>
      </c>
      <c r="J52" s="39">
        <f t="shared" si="0"/>
        <v>33</v>
      </c>
      <c r="K52" s="40">
        <f t="shared" si="4"/>
        <v>22</v>
      </c>
      <c r="L52" s="41" t="str">
        <f t="shared" si="5"/>
        <v>Agustus</v>
      </c>
      <c r="M52" s="34" t="str">
        <f t="shared" si="6"/>
        <v>JV-KB/TK-bulan-33</v>
      </c>
      <c r="N52" s="32" t="str">
        <f t="shared" si="7"/>
        <v>KB/TK Batu Baterai</v>
      </c>
      <c r="O52" s="34" t="s">
        <v>127</v>
      </c>
      <c r="P52" s="35" t="str">
        <f t="shared" si="1"/>
        <v>Batu Baterai</v>
      </c>
      <c r="Q52" s="42">
        <f t="shared" si="2"/>
        <v>100000</v>
      </c>
      <c r="R52" s="42">
        <f t="shared" si="3"/>
        <v>100000</v>
      </c>
      <c r="S52" s="32"/>
      <c r="T52" s="34" t="str">
        <f t="shared" si="8"/>
        <v>UNIT</v>
      </c>
      <c r="U52" s="53" t="str">
        <f t="shared" si="9"/>
        <v>UNITKB/TK Batu Baterai</v>
      </c>
      <c r="V52" s="33"/>
    </row>
    <row r="53" spans="2:22" ht="20.100000000000001" customHeight="1" x14ac:dyDescent="0.3">
      <c r="B53" s="74">
        <v>45892</v>
      </c>
      <c r="C53" s="75">
        <v>530127</v>
      </c>
      <c r="D53" s="75">
        <v>34</v>
      </c>
      <c r="E53" s="77" t="s">
        <v>77</v>
      </c>
      <c r="F53" s="78"/>
      <c r="G53" s="81">
        <v>244500</v>
      </c>
      <c r="H53" s="79">
        <f t="shared" si="10"/>
        <v>52291019.890000001</v>
      </c>
      <c r="J53" s="39">
        <f t="shared" si="0"/>
        <v>34</v>
      </c>
      <c r="K53" s="40">
        <f t="shared" si="4"/>
        <v>23</v>
      </c>
      <c r="L53" s="41" t="str">
        <f t="shared" si="5"/>
        <v>Agustus</v>
      </c>
      <c r="M53" s="34" t="str">
        <f t="shared" si="6"/>
        <v>JV-KB/TK-bulan-34</v>
      </c>
      <c r="N53" s="32" t="str">
        <f t="shared" si="7"/>
        <v>KB/TK ATK Lain-lain</v>
      </c>
      <c r="O53" s="34" t="s">
        <v>127</v>
      </c>
      <c r="P53" s="35" t="str">
        <f t="shared" si="1"/>
        <v>ATK Lain-lain</v>
      </c>
      <c r="Q53" s="42">
        <f t="shared" si="2"/>
        <v>244500</v>
      </c>
      <c r="R53" s="42">
        <f t="shared" si="3"/>
        <v>244500</v>
      </c>
      <c r="S53" s="32"/>
      <c r="T53" s="34" t="str">
        <f t="shared" si="8"/>
        <v>UNIT</v>
      </c>
      <c r="U53" s="53" t="str">
        <f t="shared" si="9"/>
        <v>UNITKB/TK ATK Lain-lain</v>
      </c>
      <c r="V53" s="33"/>
    </row>
    <row r="54" spans="2:22" ht="20.100000000000001" customHeight="1" x14ac:dyDescent="0.3">
      <c r="B54" s="74">
        <v>45892</v>
      </c>
      <c r="C54" s="75">
        <v>530201</v>
      </c>
      <c r="D54" s="75">
        <v>35</v>
      </c>
      <c r="E54" s="77" t="s">
        <v>95</v>
      </c>
      <c r="F54" s="78"/>
      <c r="G54" s="81">
        <v>25800</v>
      </c>
      <c r="H54" s="79">
        <f t="shared" si="10"/>
        <v>52265219.890000001</v>
      </c>
      <c r="J54" s="39">
        <f t="shared" si="0"/>
        <v>35</v>
      </c>
      <c r="K54" s="40">
        <f t="shared" si="4"/>
        <v>23</v>
      </c>
      <c r="L54" s="41" t="str">
        <f t="shared" si="5"/>
        <v>Agustus</v>
      </c>
      <c r="M54" s="34" t="str">
        <f t="shared" si="6"/>
        <v>JV-KB/TK-bulan-35</v>
      </c>
      <c r="N54" s="32" t="str">
        <f t="shared" si="7"/>
        <v>KB/TK Alat Dapur</v>
      </c>
      <c r="O54" s="34" t="s">
        <v>127</v>
      </c>
      <c r="P54" s="35" t="str">
        <f t="shared" si="1"/>
        <v>Alat Dapur</v>
      </c>
      <c r="Q54" s="42">
        <f t="shared" si="2"/>
        <v>25800</v>
      </c>
      <c r="R54" s="42">
        <f t="shared" si="3"/>
        <v>25800</v>
      </c>
      <c r="S54" s="32"/>
      <c r="T54" s="34" t="str">
        <f t="shared" si="8"/>
        <v>UNIT</v>
      </c>
      <c r="U54" s="53" t="str">
        <f t="shared" si="9"/>
        <v>UNITKB/TK Alat Dapur</v>
      </c>
      <c r="V54" s="33"/>
    </row>
    <row r="55" spans="2:22" ht="20.100000000000001" customHeight="1" x14ac:dyDescent="0.3">
      <c r="B55" s="74">
        <v>45893</v>
      </c>
      <c r="C55" s="75">
        <v>516040</v>
      </c>
      <c r="D55" s="75">
        <v>36</v>
      </c>
      <c r="E55" s="77" t="s">
        <v>133</v>
      </c>
      <c r="F55" s="78"/>
      <c r="G55" s="81">
        <v>327800</v>
      </c>
      <c r="H55" s="79">
        <f t="shared" si="10"/>
        <v>51937419.890000001</v>
      </c>
      <c r="I55" s="54"/>
      <c r="J55" s="39">
        <f t="shared" si="0"/>
        <v>36</v>
      </c>
      <c r="K55" s="40">
        <f t="shared" si="4"/>
        <v>24</v>
      </c>
      <c r="L55" s="41" t="str">
        <f t="shared" si="5"/>
        <v>Agustus</v>
      </c>
      <c r="M55" s="34" t="str">
        <f t="shared" si="6"/>
        <v>JV-KB/TK-bulan-36</v>
      </c>
      <c r="N55" s="32" t="str">
        <f t="shared" si="7"/>
        <v>KB/TK Desain Kelas</v>
      </c>
      <c r="O55" s="34" t="s">
        <v>127</v>
      </c>
      <c r="P55" s="35" t="str">
        <f t="shared" si="1"/>
        <v>Desain Kelas</v>
      </c>
      <c r="Q55" s="42">
        <f t="shared" si="2"/>
        <v>327800</v>
      </c>
      <c r="R55" s="42">
        <f t="shared" si="3"/>
        <v>327800</v>
      </c>
      <c r="S55" s="32"/>
      <c r="T55" s="34" t="str">
        <f t="shared" si="8"/>
        <v>UNIT</v>
      </c>
      <c r="U55" s="53" t="str">
        <f t="shared" si="9"/>
        <v>UNITKB/TK Desain Kelas</v>
      </c>
      <c r="V55" s="33"/>
    </row>
    <row r="56" spans="2:22" ht="20.100000000000001" customHeight="1" x14ac:dyDescent="0.3">
      <c r="B56" s="74">
        <v>45894</v>
      </c>
      <c r="C56" s="75">
        <v>511303</v>
      </c>
      <c r="D56" s="75">
        <v>37</v>
      </c>
      <c r="E56" s="77" t="s">
        <v>110</v>
      </c>
      <c r="F56" s="78"/>
      <c r="G56" s="81">
        <v>432900</v>
      </c>
      <c r="H56" s="79">
        <f t="shared" si="10"/>
        <v>51504519.890000001</v>
      </c>
      <c r="I56" s="54"/>
      <c r="J56" s="39"/>
      <c r="K56" s="40"/>
      <c r="L56" s="41"/>
      <c r="M56" s="34"/>
      <c r="N56" s="32"/>
      <c r="O56" s="34"/>
      <c r="P56" s="35"/>
      <c r="Q56" s="42"/>
      <c r="R56" s="42"/>
      <c r="S56" s="32"/>
      <c r="T56" s="34"/>
      <c r="U56" s="53"/>
      <c r="V56" s="33"/>
    </row>
    <row r="57" spans="2:22" ht="20.100000000000001" customHeight="1" x14ac:dyDescent="0.3">
      <c r="B57" s="74">
        <v>45894</v>
      </c>
      <c r="C57" s="75">
        <v>515116</v>
      </c>
      <c r="D57" s="75">
        <v>38</v>
      </c>
      <c r="E57" s="77" t="s">
        <v>34</v>
      </c>
      <c r="F57" s="78"/>
      <c r="G57" s="81">
        <v>250000</v>
      </c>
      <c r="H57" s="79">
        <f t="shared" si="10"/>
        <v>51254519.890000001</v>
      </c>
      <c r="I57" s="54"/>
      <c r="J57" s="39"/>
      <c r="K57" s="40"/>
      <c r="L57" s="41"/>
      <c r="M57" s="34"/>
      <c r="N57" s="32"/>
      <c r="O57" s="34"/>
      <c r="P57" s="35"/>
      <c r="Q57" s="42"/>
      <c r="R57" s="42"/>
      <c r="S57" s="32"/>
      <c r="T57" s="34"/>
      <c r="U57" s="53"/>
      <c r="V57" s="33"/>
    </row>
    <row r="58" spans="2:22" ht="20.100000000000001" customHeight="1" x14ac:dyDescent="0.3">
      <c r="B58" s="74">
        <v>45894</v>
      </c>
      <c r="C58" s="75">
        <v>531005</v>
      </c>
      <c r="D58" s="75">
        <v>39</v>
      </c>
      <c r="E58" s="77" t="s">
        <v>96</v>
      </c>
      <c r="F58" s="78"/>
      <c r="G58" s="81">
        <v>30000</v>
      </c>
      <c r="H58" s="79">
        <f t="shared" si="10"/>
        <v>51224519.890000001</v>
      </c>
      <c r="I58" s="54"/>
      <c r="J58" s="39"/>
      <c r="K58" s="40"/>
      <c r="L58" s="41"/>
      <c r="M58" s="34"/>
      <c r="N58" s="32"/>
      <c r="O58" s="34"/>
      <c r="P58" s="35"/>
      <c r="Q58" s="42"/>
      <c r="R58" s="42"/>
      <c r="S58" s="32"/>
      <c r="T58" s="34"/>
      <c r="U58" s="53"/>
      <c r="V58" s="33"/>
    </row>
    <row r="59" spans="2:22" ht="20.100000000000001" customHeight="1" x14ac:dyDescent="0.3">
      <c r="B59" s="74">
        <v>45894</v>
      </c>
      <c r="C59" s="75">
        <v>531008</v>
      </c>
      <c r="D59" s="75">
        <v>40</v>
      </c>
      <c r="E59" s="77" t="s">
        <v>108</v>
      </c>
      <c r="F59" s="78"/>
      <c r="G59" s="81">
        <v>400000</v>
      </c>
      <c r="H59" s="79">
        <f t="shared" si="10"/>
        <v>50824519.890000001</v>
      </c>
      <c r="I59" s="54"/>
      <c r="J59" s="39"/>
      <c r="K59" s="40"/>
      <c r="L59" s="41"/>
      <c r="M59" s="34"/>
      <c r="N59" s="32"/>
      <c r="O59" s="34"/>
      <c r="P59" s="35"/>
      <c r="Q59" s="42"/>
      <c r="R59" s="42"/>
      <c r="S59" s="32"/>
      <c r="T59" s="34"/>
      <c r="U59" s="53"/>
      <c r="V59" s="33"/>
    </row>
    <row r="60" spans="2:22" ht="20.100000000000001" customHeight="1" x14ac:dyDescent="0.3">
      <c r="B60" s="74">
        <v>45894</v>
      </c>
      <c r="C60" s="75">
        <v>552600</v>
      </c>
      <c r="D60" s="75">
        <v>41</v>
      </c>
      <c r="E60" s="77" t="s">
        <v>148</v>
      </c>
      <c r="F60" s="78"/>
      <c r="G60" s="81">
        <v>1068000</v>
      </c>
      <c r="H60" s="79">
        <f t="shared" si="10"/>
        <v>49756519.890000001</v>
      </c>
      <c r="I60" s="54"/>
      <c r="J60" s="39"/>
      <c r="K60" s="40"/>
      <c r="L60" s="41"/>
      <c r="M60" s="34"/>
      <c r="N60" s="32"/>
      <c r="O60" s="34"/>
      <c r="P60" s="35"/>
      <c r="Q60" s="42"/>
      <c r="R60" s="42"/>
      <c r="S60" s="32"/>
      <c r="T60" s="34"/>
      <c r="U60" s="53"/>
      <c r="V60" s="33"/>
    </row>
    <row r="61" spans="2:22" ht="20.100000000000001" customHeight="1" x14ac:dyDescent="0.3">
      <c r="B61" s="74">
        <v>45895</v>
      </c>
      <c r="C61" s="75">
        <v>515113</v>
      </c>
      <c r="D61" s="75">
        <v>42</v>
      </c>
      <c r="E61" s="77" t="s">
        <v>35</v>
      </c>
      <c r="F61" s="78"/>
      <c r="G61" s="81">
        <v>114500</v>
      </c>
      <c r="H61" s="79">
        <f t="shared" si="10"/>
        <v>49642019.890000001</v>
      </c>
      <c r="I61" s="54"/>
      <c r="J61" s="39"/>
      <c r="K61" s="40"/>
      <c r="L61" s="41"/>
      <c r="M61" s="34"/>
      <c r="N61" s="32"/>
      <c r="O61" s="34"/>
      <c r="P61" s="35"/>
      <c r="Q61" s="42"/>
      <c r="R61" s="42"/>
      <c r="S61" s="32"/>
      <c r="T61" s="34"/>
      <c r="U61" s="53"/>
      <c r="V61" s="33"/>
    </row>
    <row r="62" spans="2:22" ht="20.100000000000001" customHeight="1" x14ac:dyDescent="0.3">
      <c r="B62" s="74">
        <v>45895</v>
      </c>
      <c r="C62" s="75"/>
      <c r="D62" s="75"/>
      <c r="E62" s="77" t="s">
        <v>152</v>
      </c>
      <c r="F62" s="78">
        <v>264147688</v>
      </c>
      <c r="G62" s="78"/>
      <c r="H62" s="79">
        <f t="shared" si="10"/>
        <v>313789707.88999999</v>
      </c>
      <c r="I62" s="54"/>
      <c r="J62" s="39"/>
      <c r="K62" s="40"/>
      <c r="L62" s="41"/>
      <c r="M62" s="34"/>
      <c r="N62" s="32"/>
      <c r="O62" s="34"/>
      <c r="P62" s="35"/>
      <c r="Q62" s="42"/>
      <c r="R62" s="42"/>
      <c r="S62" s="32"/>
      <c r="T62" s="34"/>
      <c r="U62" s="53"/>
      <c r="V62" s="33"/>
    </row>
    <row r="63" spans="2:22" ht="20.100000000000001" customHeight="1" x14ac:dyDescent="0.3">
      <c r="B63" s="74">
        <v>45896</v>
      </c>
      <c r="C63" s="75">
        <v>511111</v>
      </c>
      <c r="D63" s="75">
        <v>43</v>
      </c>
      <c r="E63" s="77" t="s">
        <v>142</v>
      </c>
      <c r="F63" s="78"/>
      <c r="G63" s="81">
        <v>7224900</v>
      </c>
      <c r="H63" s="79">
        <f t="shared" si="10"/>
        <v>306564807.88999999</v>
      </c>
      <c r="I63" s="54"/>
      <c r="J63" s="39"/>
      <c r="K63" s="40"/>
      <c r="L63" s="41"/>
      <c r="M63" s="34"/>
      <c r="N63" s="32"/>
      <c r="O63" s="34"/>
      <c r="P63" s="35"/>
      <c r="Q63" s="42"/>
      <c r="R63" s="42"/>
      <c r="S63" s="32"/>
      <c r="T63" s="34"/>
      <c r="U63" s="53"/>
      <c r="V63" s="33"/>
    </row>
    <row r="64" spans="2:22" ht="20.100000000000001" customHeight="1" x14ac:dyDescent="0.3">
      <c r="B64" s="74">
        <v>45897</v>
      </c>
      <c r="C64" s="75">
        <v>511107</v>
      </c>
      <c r="D64" s="75">
        <v>44</v>
      </c>
      <c r="E64" s="77" t="s">
        <v>99</v>
      </c>
      <c r="F64" s="78"/>
      <c r="G64" s="81">
        <v>453200</v>
      </c>
      <c r="H64" s="79">
        <f t="shared" si="10"/>
        <v>306111607.88999999</v>
      </c>
      <c r="I64" s="52"/>
      <c r="J64" s="39"/>
      <c r="K64" s="40"/>
      <c r="L64" s="41"/>
      <c r="M64" s="34"/>
      <c r="N64" s="32"/>
      <c r="O64" s="34"/>
      <c r="P64" s="35"/>
      <c r="Q64" s="42"/>
      <c r="R64" s="42"/>
      <c r="S64" s="32"/>
      <c r="T64" s="34"/>
      <c r="U64" s="53"/>
      <c r="V64" s="33"/>
    </row>
    <row r="65" spans="2:22" ht="20.100000000000001" customHeight="1" x14ac:dyDescent="0.3">
      <c r="B65" s="74">
        <v>45897</v>
      </c>
      <c r="C65" s="75">
        <v>530419</v>
      </c>
      <c r="D65" s="75">
        <v>45</v>
      </c>
      <c r="E65" s="77" t="s">
        <v>149</v>
      </c>
      <c r="F65" s="78"/>
      <c r="G65" s="81">
        <v>1997500</v>
      </c>
      <c r="H65" s="79">
        <f t="shared" si="10"/>
        <v>304114107.88999999</v>
      </c>
      <c r="I65" s="52"/>
      <c r="J65" s="39"/>
      <c r="K65" s="40"/>
      <c r="L65" s="41"/>
      <c r="M65" s="34"/>
      <c r="N65" s="32"/>
      <c r="O65" s="34"/>
      <c r="P65" s="35"/>
      <c r="Q65" s="42"/>
      <c r="R65" s="42"/>
      <c r="S65" s="32"/>
      <c r="T65" s="34"/>
      <c r="U65" s="53"/>
      <c r="V65" s="33"/>
    </row>
    <row r="66" spans="2:22" ht="20.100000000000001" customHeight="1" x14ac:dyDescent="0.3">
      <c r="B66" s="74">
        <v>45898</v>
      </c>
      <c r="C66" s="75">
        <v>511302</v>
      </c>
      <c r="D66" s="75">
        <v>46</v>
      </c>
      <c r="E66" s="77" t="s">
        <v>90</v>
      </c>
      <c r="F66" s="78"/>
      <c r="G66" s="81">
        <v>765000</v>
      </c>
      <c r="H66" s="79">
        <f t="shared" si="10"/>
        <v>303349107.88999999</v>
      </c>
      <c r="I66" s="52"/>
      <c r="J66" s="39"/>
      <c r="K66" s="40"/>
      <c r="L66" s="41"/>
      <c r="M66" s="34"/>
      <c r="N66" s="32"/>
      <c r="O66" s="34"/>
      <c r="P66" s="35"/>
      <c r="Q66" s="42"/>
      <c r="R66" s="42"/>
      <c r="S66" s="32"/>
      <c r="T66" s="34"/>
      <c r="U66" s="53"/>
      <c r="V66" s="33"/>
    </row>
    <row r="67" spans="2:22" ht="20.100000000000001" customHeight="1" x14ac:dyDescent="0.3">
      <c r="B67" s="74">
        <v>45898</v>
      </c>
      <c r="C67" s="75">
        <v>530707</v>
      </c>
      <c r="D67" s="75">
        <v>47</v>
      </c>
      <c r="E67" s="77" t="s">
        <v>64</v>
      </c>
      <c r="F67" s="78"/>
      <c r="G67" s="81">
        <v>285000</v>
      </c>
      <c r="H67" s="79">
        <f t="shared" si="10"/>
        <v>303064107.88999999</v>
      </c>
      <c r="I67" s="52"/>
      <c r="J67" s="39"/>
      <c r="K67" s="40"/>
      <c r="L67" s="41"/>
      <c r="M67" s="34"/>
      <c r="N67" s="32"/>
      <c r="O67" s="34"/>
      <c r="P67" s="35"/>
      <c r="Q67" s="42"/>
      <c r="R67" s="42"/>
      <c r="S67" s="32"/>
      <c r="T67" s="34"/>
      <c r="U67" s="53"/>
      <c r="V67" s="33"/>
    </row>
    <row r="68" spans="2:22" ht="20.100000000000001" customHeight="1" x14ac:dyDescent="0.3">
      <c r="B68" s="74">
        <v>45898</v>
      </c>
      <c r="C68" s="75"/>
      <c r="D68" s="75"/>
      <c r="E68" s="77" t="s">
        <v>67</v>
      </c>
      <c r="F68" s="78">
        <v>48500000</v>
      </c>
      <c r="G68" s="81"/>
      <c r="H68" s="79">
        <f t="shared" si="10"/>
        <v>351564107.88999999</v>
      </c>
      <c r="J68" s="39"/>
      <c r="K68" s="40"/>
      <c r="L68" s="41"/>
      <c r="M68" s="34"/>
      <c r="N68" s="32"/>
      <c r="O68" s="34"/>
      <c r="P68" s="35"/>
      <c r="Q68" s="42"/>
      <c r="R68" s="42"/>
      <c r="S68" s="32"/>
      <c r="T68" s="34"/>
      <c r="U68" s="53"/>
      <c r="V68" s="33"/>
    </row>
    <row r="69" spans="2:22" ht="20.100000000000001" customHeight="1" x14ac:dyDescent="0.3">
      <c r="B69" s="74">
        <v>45898</v>
      </c>
      <c r="C69" s="75"/>
      <c r="D69" s="75"/>
      <c r="E69" s="77" t="s">
        <v>151</v>
      </c>
      <c r="F69" s="78"/>
      <c r="G69" s="78">
        <v>48500000</v>
      </c>
      <c r="H69" s="79">
        <f t="shared" si="10"/>
        <v>303064107.88999999</v>
      </c>
      <c r="I69" s="55"/>
      <c r="J69" s="39"/>
      <c r="K69" s="40"/>
      <c r="L69" s="41"/>
      <c r="M69" s="34"/>
      <c r="N69" s="32"/>
      <c r="O69" s="34"/>
      <c r="P69" s="35"/>
      <c r="Q69" s="42"/>
      <c r="R69" s="42"/>
      <c r="S69" s="32"/>
      <c r="T69" s="34"/>
      <c r="U69" s="53"/>
      <c r="V69" s="33"/>
    </row>
    <row r="70" spans="2:22" ht="20.100000000000001" customHeight="1" x14ac:dyDescent="0.3">
      <c r="B70" s="74">
        <v>45900</v>
      </c>
      <c r="C70" s="75">
        <v>530409</v>
      </c>
      <c r="D70" s="75">
        <v>48</v>
      </c>
      <c r="E70" s="77" t="s">
        <v>56</v>
      </c>
      <c r="F70" s="78"/>
      <c r="G70" s="81">
        <v>57500</v>
      </c>
      <c r="H70" s="79">
        <f t="shared" si="10"/>
        <v>303006607.88999999</v>
      </c>
      <c r="J70" s="39"/>
      <c r="K70" s="40"/>
      <c r="L70" s="41"/>
      <c r="M70" s="34"/>
      <c r="N70" s="32"/>
      <c r="O70" s="34"/>
      <c r="P70" s="35"/>
      <c r="Q70" s="42"/>
      <c r="R70" s="42"/>
      <c r="S70" s="32"/>
      <c r="T70" s="34"/>
      <c r="U70" s="53"/>
      <c r="V70" s="33"/>
    </row>
    <row r="71" spans="2:22" ht="20.100000000000001" customHeight="1" x14ac:dyDescent="0.3">
      <c r="B71" s="74">
        <v>45900</v>
      </c>
      <c r="C71" s="75">
        <v>530602</v>
      </c>
      <c r="D71" s="75">
        <v>49</v>
      </c>
      <c r="E71" s="77" t="s">
        <v>76</v>
      </c>
      <c r="F71" s="78"/>
      <c r="G71" s="81">
        <v>551500</v>
      </c>
      <c r="H71" s="79">
        <f t="shared" si="10"/>
        <v>302455107.88999999</v>
      </c>
      <c r="I71" s="52"/>
      <c r="J71" s="39"/>
      <c r="K71" s="40"/>
      <c r="L71" s="41"/>
      <c r="M71" s="34"/>
      <c r="N71" s="32"/>
      <c r="O71" s="34"/>
      <c r="P71" s="35"/>
      <c r="Q71" s="42"/>
      <c r="R71" s="42"/>
      <c r="S71" s="32"/>
      <c r="T71" s="34"/>
      <c r="U71" s="53"/>
      <c r="V71" s="33"/>
    </row>
    <row r="72" spans="2:22" ht="20.100000000000001" customHeight="1" x14ac:dyDescent="0.3">
      <c r="B72" s="74">
        <v>45900</v>
      </c>
      <c r="C72" s="75"/>
      <c r="D72" s="75"/>
      <c r="E72" s="77" t="s">
        <v>126</v>
      </c>
      <c r="F72" s="78">
        <v>11532.71</v>
      </c>
      <c r="G72" s="81"/>
      <c r="H72" s="79">
        <f t="shared" si="10"/>
        <v>302466640.59999996</v>
      </c>
      <c r="J72" s="39"/>
      <c r="K72" s="40"/>
      <c r="L72" s="41"/>
      <c r="M72" s="34"/>
      <c r="N72" s="32"/>
      <c r="O72" s="34"/>
      <c r="P72" s="35"/>
      <c r="Q72" s="42"/>
      <c r="R72" s="42"/>
      <c r="S72" s="32"/>
      <c r="T72" s="34"/>
      <c r="U72" s="53"/>
      <c r="V72" s="33"/>
    </row>
    <row r="73" spans="2:22" ht="20.100000000000001" customHeight="1" x14ac:dyDescent="0.3">
      <c r="B73" s="74">
        <v>45900</v>
      </c>
      <c r="C73" s="75"/>
      <c r="D73" s="75"/>
      <c r="E73" s="77" t="s">
        <v>23</v>
      </c>
      <c r="F73" s="78"/>
      <c r="G73" s="81">
        <v>2306.54</v>
      </c>
      <c r="H73" s="79">
        <f t="shared" si="10"/>
        <v>302464334.05999994</v>
      </c>
      <c r="J73" s="39"/>
      <c r="K73" s="40"/>
      <c r="L73" s="41"/>
      <c r="M73" s="34"/>
      <c r="N73" s="32"/>
      <c r="O73" s="34"/>
      <c r="P73" s="35"/>
      <c r="Q73" s="42"/>
      <c r="R73" s="42"/>
      <c r="S73" s="32"/>
      <c r="T73" s="34"/>
      <c r="U73" s="53"/>
      <c r="V73" s="33"/>
    </row>
    <row r="74" spans="2:22" ht="20.100000000000001" customHeight="1" x14ac:dyDescent="0.3">
      <c r="B74" s="89"/>
      <c r="C74" s="90"/>
      <c r="D74" s="90"/>
      <c r="E74" s="91"/>
      <c r="F74" s="92"/>
      <c r="G74" s="93"/>
      <c r="H74" s="94"/>
      <c r="J74" s="39"/>
      <c r="K74" s="40"/>
      <c r="L74" s="41"/>
      <c r="M74" s="34"/>
      <c r="N74" s="32"/>
      <c r="O74" s="34"/>
      <c r="P74" s="35"/>
      <c r="Q74" s="42"/>
      <c r="R74" s="42"/>
      <c r="S74" s="32"/>
      <c r="T74" s="34"/>
      <c r="U74" s="53"/>
      <c r="V74" s="33"/>
    </row>
    <row r="75" spans="2:22" ht="20.100000000000001" customHeight="1" x14ac:dyDescent="0.3">
      <c r="B75" s="89"/>
      <c r="C75" s="90"/>
      <c r="D75" s="90"/>
      <c r="E75" s="91"/>
      <c r="F75" s="92"/>
      <c r="G75" s="93"/>
      <c r="H75" s="94"/>
      <c r="J75" s="39"/>
      <c r="K75" s="40"/>
      <c r="L75" s="41"/>
      <c r="M75" s="34"/>
      <c r="N75" s="32"/>
      <c r="O75" s="34"/>
      <c r="P75" s="35"/>
      <c r="Q75" s="42"/>
      <c r="R75" s="42"/>
      <c r="S75" s="32"/>
      <c r="T75" s="34"/>
      <c r="U75" s="53"/>
      <c r="V75" s="33"/>
    </row>
    <row r="76" spans="2:22" ht="20.100000000000001" customHeight="1" x14ac:dyDescent="0.3">
      <c r="B76" s="63" t="s">
        <v>153</v>
      </c>
      <c r="C76" s="59"/>
      <c r="D76" s="16"/>
      <c r="E76" s="16"/>
      <c r="F76" s="16"/>
      <c r="G76" s="16"/>
      <c r="H76" s="16"/>
      <c r="J76" s="39"/>
      <c r="K76" s="40"/>
      <c r="L76" s="41"/>
      <c r="M76" s="34"/>
      <c r="N76" s="32"/>
      <c r="O76" s="34"/>
      <c r="P76" s="35"/>
      <c r="Q76" s="42"/>
      <c r="R76" s="42"/>
      <c r="S76" s="32"/>
      <c r="T76" s="34"/>
      <c r="U76" s="53"/>
      <c r="V76" s="33"/>
    </row>
    <row r="77" spans="2:22" ht="20.100000000000001" customHeight="1" x14ac:dyDescent="0.3">
      <c r="B77" s="16" t="s">
        <v>27</v>
      </c>
      <c r="C77" s="59"/>
      <c r="D77" s="17"/>
      <c r="E77" s="17"/>
      <c r="F77" s="95">
        <f>H73</f>
        <v>302464334.05999994</v>
      </c>
      <c r="G77" s="21"/>
      <c r="H77" s="18"/>
      <c r="I77" s="150">
        <f>SUM(G11:G73)</f>
        <v>124721951.66000001</v>
      </c>
      <c r="J77" s="39"/>
      <c r="K77" s="40"/>
      <c r="L77" s="41"/>
      <c r="M77" s="34"/>
      <c r="N77" s="32"/>
      <c r="O77" s="34"/>
      <c r="P77" s="35"/>
      <c r="Q77" s="42"/>
      <c r="R77" s="42"/>
      <c r="S77" s="32"/>
      <c r="T77" s="34"/>
      <c r="U77" s="53"/>
      <c r="V77" s="33"/>
    </row>
    <row r="78" spans="2:22" ht="20.100000000000001" customHeight="1" x14ac:dyDescent="0.3">
      <c r="B78" s="19" t="s">
        <v>28</v>
      </c>
      <c r="C78" s="59"/>
      <c r="D78" s="17"/>
      <c r="E78" s="16"/>
      <c r="F78" s="20"/>
      <c r="G78" s="21"/>
      <c r="H78" s="18"/>
      <c r="I78" s="52">
        <f>G14+G15+G16+G20+G22+G69+G73</f>
        <v>83522901.660000011</v>
      </c>
      <c r="J78" s="39"/>
      <c r="K78" s="40"/>
      <c r="L78" s="41"/>
      <c r="M78" s="34"/>
      <c r="N78" s="32"/>
      <c r="O78" s="34"/>
      <c r="P78" s="35"/>
      <c r="Q78" s="42"/>
      <c r="R78" s="42"/>
      <c r="S78" s="32"/>
      <c r="T78" s="34"/>
      <c r="U78" s="53"/>
      <c r="V78" s="33"/>
    </row>
    <row r="79" spans="2:22" ht="20.100000000000001" customHeight="1" x14ac:dyDescent="0.3">
      <c r="B79" s="16" t="s">
        <v>29</v>
      </c>
      <c r="C79" s="59"/>
      <c r="D79" s="22"/>
      <c r="E79" s="52">
        <v>245322184.06</v>
      </c>
      <c r="F79" s="20"/>
      <c r="G79" s="99"/>
      <c r="H79" s="18"/>
      <c r="I79" s="52">
        <f>I77-I78</f>
        <v>41199050</v>
      </c>
      <c r="L79" s="41"/>
      <c r="M79" s="34"/>
      <c r="N79" s="32"/>
      <c r="O79" s="34"/>
      <c r="P79" s="35"/>
      <c r="Q79" s="42"/>
      <c r="R79" s="42"/>
      <c r="S79" s="32"/>
      <c r="T79" s="34"/>
      <c r="U79" s="53"/>
    </row>
    <row r="80" spans="2:22" ht="20.100000000000001" customHeight="1" x14ac:dyDescent="0.3">
      <c r="B80" s="61" t="s">
        <v>30</v>
      </c>
      <c r="C80" s="64"/>
      <c r="D80" s="62"/>
      <c r="E80" s="56">
        <v>57142150</v>
      </c>
      <c r="F80" s="20"/>
      <c r="G80" s="21"/>
      <c r="H80" s="18"/>
      <c r="L80" s="41"/>
      <c r="M80" s="34"/>
      <c r="N80" s="32"/>
      <c r="O80" s="34"/>
      <c r="P80" s="35"/>
      <c r="Q80" s="42"/>
      <c r="R80" s="42"/>
      <c r="S80" s="32"/>
      <c r="T80" s="34"/>
      <c r="U80" s="53"/>
    </row>
    <row r="81" spans="2:21" ht="20.100000000000001" customHeight="1" x14ac:dyDescent="0.3">
      <c r="B81" s="59" t="s">
        <v>31</v>
      </c>
      <c r="C81" s="59"/>
      <c r="D81" s="17"/>
      <c r="E81" s="73">
        <f>SUM(E79:E80)</f>
        <v>302464334.06</v>
      </c>
      <c r="F81" s="20"/>
      <c r="G81" s="20"/>
      <c r="H81" s="18"/>
      <c r="L81" s="41"/>
      <c r="M81" s="34"/>
      <c r="N81" s="32"/>
      <c r="O81" s="34"/>
      <c r="P81" s="35"/>
      <c r="Q81" s="42"/>
      <c r="R81" s="42"/>
      <c r="S81" s="32"/>
      <c r="T81" s="34"/>
      <c r="U81" s="53"/>
    </row>
    <row r="82" spans="2:21" ht="20.100000000000001" customHeight="1" x14ac:dyDescent="0.3">
      <c r="B82" s="23"/>
      <c r="C82" s="24"/>
      <c r="D82" s="24"/>
      <c r="E82" s="25"/>
      <c r="F82" s="20"/>
      <c r="G82" s="20"/>
      <c r="H82" s="26"/>
      <c r="L82" s="41"/>
      <c r="M82" s="34"/>
      <c r="N82" s="32"/>
      <c r="O82" s="34"/>
      <c r="P82" s="35"/>
      <c r="Q82" s="42"/>
      <c r="R82" s="42"/>
      <c r="S82" s="32"/>
      <c r="T82" s="34"/>
      <c r="U82" s="53"/>
    </row>
    <row r="83" spans="2:21" ht="20.100000000000001" customHeight="1" x14ac:dyDescent="0.3">
      <c r="B83" s="27"/>
      <c r="C83" s="27" t="s">
        <v>24</v>
      </c>
      <c r="D83" s="28"/>
      <c r="E83" s="58"/>
      <c r="F83" s="29"/>
      <c r="G83" s="30" t="s">
        <v>167</v>
      </c>
      <c r="H83" s="30"/>
      <c r="L83" s="41"/>
      <c r="M83" s="34"/>
      <c r="N83" s="32"/>
      <c r="O83" s="34"/>
      <c r="P83" s="35"/>
      <c r="Q83" s="42"/>
      <c r="R83" s="42"/>
      <c r="S83" s="32"/>
      <c r="T83" s="34"/>
      <c r="U83" s="53"/>
    </row>
    <row r="84" spans="2:21" ht="20.100000000000001" customHeight="1" x14ac:dyDescent="0.3">
      <c r="B84" s="27"/>
      <c r="C84" s="27" t="s">
        <v>25</v>
      </c>
      <c r="D84" s="28"/>
      <c r="E84" s="28"/>
      <c r="F84" s="29"/>
      <c r="G84" s="30" t="s">
        <v>26</v>
      </c>
      <c r="H84" s="30"/>
      <c r="L84" s="41"/>
      <c r="M84" s="34"/>
      <c r="N84" s="32"/>
      <c r="O84" s="34"/>
      <c r="P84" s="35"/>
      <c r="Q84" s="42"/>
      <c r="R84" s="42"/>
      <c r="S84" s="32"/>
      <c r="T84" s="34"/>
      <c r="U84" s="53"/>
    </row>
    <row r="85" spans="2:21" ht="20.100000000000001" customHeight="1" x14ac:dyDescent="0.3">
      <c r="B85" s="27"/>
      <c r="C85" s="27"/>
      <c r="D85" s="28"/>
      <c r="E85" s="28"/>
      <c r="F85" s="29"/>
      <c r="G85" s="30"/>
      <c r="H85" s="30"/>
      <c r="J85" s="39"/>
      <c r="K85" s="40"/>
      <c r="L85" s="41"/>
      <c r="M85" s="34"/>
      <c r="N85" s="32"/>
      <c r="O85" s="34"/>
      <c r="P85" s="35"/>
      <c r="Q85" s="42"/>
      <c r="R85" s="42"/>
      <c r="S85" s="32"/>
      <c r="T85" s="34"/>
      <c r="U85" s="53"/>
    </row>
    <row r="86" spans="2:21" ht="20.100000000000001" customHeight="1" x14ac:dyDescent="0.3">
      <c r="B86" s="27"/>
      <c r="C86" s="27"/>
      <c r="D86" s="28"/>
      <c r="E86" s="28"/>
      <c r="F86" s="29"/>
      <c r="G86" s="30"/>
      <c r="H86" s="29"/>
      <c r="J86" s="39"/>
      <c r="K86" s="40"/>
      <c r="L86" s="41"/>
      <c r="M86" s="34"/>
      <c r="N86" s="32"/>
      <c r="O86" s="34"/>
      <c r="P86" s="35"/>
      <c r="Q86" s="42"/>
      <c r="R86" s="42"/>
      <c r="S86" s="32"/>
      <c r="T86" s="34"/>
      <c r="U86" s="53"/>
    </row>
    <row r="87" spans="2:21" ht="20.100000000000001" customHeight="1" x14ac:dyDescent="0.3">
      <c r="B87" s="27"/>
      <c r="C87" s="27"/>
      <c r="D87" s="28"/>
      <c r="E87" s="28"/>
      <c r="F87" s="29"/>
      <c r="G87" s="30"/>
      <c r="H87" s="29"/>
      <c r="J87" s="39"/>
      <c r="K87" s="40"/>
      <c r="L87" s="41"/>
      <c r="M87" s="34"/>
      <c r="N87" s="32"/>
      <c r="O87" s="34"/>
      <c r="P87" s="35"/>
      <c r="Q87" s="42"/>
      <c r="R87" s="42"/>
      <c r="S87" s="32"/>
      <c r="T87" s="34"/>
      <c r="U87" s="53"/>
    </row>
    <row r="88" spans="2:21" ht="20.100000000000001" customHeight="1" x14ac:dyDescent="0.3">
      <c r="B88" s="27"/>
      <c r="C88" s="31" t="s">
        <v>55</v>
      </c>
      <c r="D88" s="97"/>
      <c r="E88" s="97"/>
      <c r="F88" s="98"/>
      <c r="G88" s="60" t="s">
        <v>125</v>
      </c>
      <c r="H88" s="30"/>
      <c r="J88" s="39"/>
      <c r="K88" s="40"/>
      <c r="L88" s="41"/>
      <c r="M88" s="34"/>
      <c r="N88" s="32"/>
      <c r="O88" s="34"/>
      <c r="P88" s="35"/>
      <c r="Q88" s="42"/>
      <c r="R88" s="42"/>
      <c r="S88" s="32"/>
      <c r="T88" s="34"/>
      <c r="U88" s="53"/>
    </row>
    <row r="89" spans="2:21" ht="20.100000000000001" customHeight="1" x14ac:dyDescent="0.3">
      <c r="J89" s="39"/>
      <c r="K89" s="40"/>
      <c r="L89" s="41"/>
      <c r="M89" s="34"/>
      <c r="N89" s="32"/>
      <c r="O89" s="34"/>
      <c r="P89" s="35"/>
      <c r="Q89" s="42"/>
      <c r="R89" s="42"/>
      <c r="S89" s="32"/>
      <c r="T89" s="34"/>
      <c r="U89" s="53"/>
    </row>
    <row r="90" spans="2:21" ht="20.100000000000001" customHeight="1" x14ac:dyDescent="0.3">
      <c r="J90" s="39"/>
      <c r="K90" s="40"/>
      <c r="L90" s="41"/>
      <c r="M90" s="34"/>
      <c r="N90" s="32"/>
      <c r="O90" s="34"/>
      <c r="P90" s="35"/>
      <c r="Q90" s="42"/>
      <c r="R90" s="42"/>
      <c r="S90" s="32"/>
      <c r="T90" s="34"/>
      <c r="U90" s="53"/>
    </row>
    <row r="91" spans="2:21" ht="20.100000000000001" customHeight="1" x14ac:dyDescent="0.3">
      <c r="J91" s="39"/>
      <c r="K91" s="40"/>
      <c r="L91" s="41"/>
      <c r="M91" s="34"/>
      <c r="N91" s="32"/>
      <c r="O91" s="34"/>
      <c r="P91" s="35"/>
      <c r="Q91" s="42"/>
      <c r="R91" s="42"/>
      <c r="S91" s="32"/>
      <c r="T91" s="34"/>
      <c r="U91" s="53"/>
    </row>
    <row r="92" spans="2:21" ht="20.100000000000001" customHeight="1" x14ac:dyDescent="0.3">
      <c r="J92" s="39"/>
      <c r="K92" s="40"/>
      <c r="L92" s="41"/>
      <c r="M92" s="34"/>
      <c r="N92" s="32"/>
      <c r="O92" s="34"/>
      <c r="P92" s="35"/>
      <c r="Q92" s="42"/>
      <c r="R92" s="42"/>
      <c r="S92" s="32"/>
      <c r="T92" s="34"/>
      <c r="U92" s="53"/>
    </row>
    <row r="93" spans="2:21" ht="20.100000000000001" customHeight="1" x14ac:dyDescent="0.3">
      <c r="J93" s="39"/>
      <c r="K93" s="40"/>
      <c r="L93" s="41"/>
      <c r="M93" s="34"/>
      <c r="N93" s="32"/>
      <c r="O93" s="34"/>
      <c r="P93" s="35"/>
      <c r="Q93" s="42"/>
      <c r="R93" s="42"/>
      <c r="S93" s="32"/>
      <c r="T93" s="34"/>
      <c r="U93" s="53"/>
    </row>
    <row r="94" spans="2:21" ht="20.100000000000001" customHeight="1" x14ac:dyDescent="0.3">
      <c r="J94" s="39"/>
      <c r="K94" s="40"/>
      <c r="L94" s="41"/>
      <c r="M94" s="34"/>
      <c r="N94" s="32"/>
      <c r="O94" s="34"/>
      <c r="P94" s="35"/>
      <c r="Q94" s="42"/>
      <c r="R94" s="42"/>
      <c r="S94" s="32"/>
      <c r="T94" s="34"/>
      <c r="U94" s="53"/>
    </row>
    <row r="95" spans="2:21" ht="20.100000000000001" customHeight="1" x14ac:dyDescent="0.3">
      <c r="J95" s="39"/>
      <c r="K95" s="40"/>
      <c r="L95" s="41"/>
      <c r="M95" s="34"/>
      <c r="N95" s="32"/>
      <c r="O95" s="34"/>
      <c r="P95" s="35"/>
      <c r="Q95" s="42"/>
      <c r="R95" s="42"/>
      <c r="S95" s="32"/>
      <c r="T95" s="34"/>
      <c r="U95" s="53"/>
    </row>
    <row r="96" spans="2:21" ht="20.100000000000001" customHeight="1" x14ac:dyDescent="0.3">
      <c r="J96" s="39"/>
      <c r="K96" s="40"/>
      <c r="L96" s="41"/>
      <c r="M96" s="34"/>
      <c r="N96" s="32"/>
      <c r="O96" s="34"/>
      <c r="P96" s="35"/>
      <c r="Q96" s="42"/>
      <c r="R96" s="42"/>
      <c r="S96" s="32"/>
      <c r="T96" s="34"/>
      <c r="U96" s="53"/>
    </row>
    <row r="97" spans="10:21" ht="20.100000000000001" customHeight="1" x14ac:dyDescent="0.3">
      <c r="J97" s="39"/>
      <c r="K97" s="40"/>
      <c r="L97" s="41"/>
      <c r="M97" s="34"/>
      <c r="N97" s="32"/>
      <c r="O97" s="34"/>
      <c r="P97" s="35"/>
      <c r="Q97" s="42"/>
      <c r="R97" s="42"/>
      <c r="S97" s="32"/>
      <c r="T97" s="34"/>
      <c r="U97" s="53"/>
    </row>
    <row r="98" spans="10:21" ht="20.100000000000001" customHeight="1" x14ac:dyDescent="0.3">
      <c r="J98" s="39"/>
      <c r="K98" s="40"/>
      <c r="L98" s="41"/>
      <c r="M98" s="34"/>
      <c r="N98" s="32"/>
      <c r="O98" s="34"/>
      <c r="P98" s="35"/>
      <c r="Q98" s="42"/>
      <c r="R98" s="42"/>
      <c r="S98" s="32"/>
      <c r="T98" s="34"/>
      <c r="U98" s="53"/>
    </row>
    <row r="99" spans="10:21" ht="20.100000000000001" customHeight="1" x14ac:dyDescent="0.3">
      <c r="J99" s="39"/>
      <c r="K99" s="40"/>
      <c r="L99" s="41"/>
      <c r="M99" s="34"/>
      <c r="N99" s="32"/>
      <c r="O99" s="34"/>
      <c r="P99" s="35"/>
      <c r="Q99" s="42"/>
      <c r="R99" s="42"/>
      <c r="S99" s="32"/>
      <c r="T99" s="34"/>
      <c r="U99" s="53"/>
    </row>
    <row r="100" spans="10:21" ht="20.100000000000001" customHeight="1" x14ac:dyDescent="0.3">
      <c r="J100" s="39"/>
      <c r="K100" s="40"/>
      <c r="L100" s="41"/>
      <c r="M100" s="34"/>
      <c r="N100" s="32"/>
      <c r="O100" s="34"/>
      <c r="P100" s="35"/>
      <c r="Q100" s="42"/>
      <c r="R100" s="42"/>
      <c r="S100" s="32"/>
      <c r="T100" s="34"/>
      <c r="U100" s="53"/>
    </row>
    <row r="101" spans="10:21" ht="20.100000000000001" customHeight="1" x14ac:dyDescent="0.3">
      <c r="J101" s="39"/>
      <c r="K101" s="40"/>
      <c r="L101" s="41"/>
      <c r="M101" s="34"/>
      <c r="N101" s="32"/>
      <c r="O101" s="34"/>
      <c r="P101" s="35"/>
      <c r="Q101" s="42"/>
      <c r="R101" s="42"/>
      <c r="S101" s="32"/>
      <c r="T101" s="34"/>
      <c r="U101" s="53"/>
    </row>
    <row r="102" spans="10:21" ht="20.100000000000001" customHeight="1" x14ac:dyDescent="0.3">
      <c r="J102" s="39"/>
      <c r="K102" s="40"/>
      <c r="L102" s="41"/>
      <c r="M102" s="34"/>
      <c r="N102" s="32"/>
      <c r="O102" s="34"/>
      <c r="P102" s="35"/>
      <c r="Q102" s="42"/>
      <c r="R102" s="42"/>
      <c r="S102" s="32"/>
      <c r="T102" s="34"/>
      <c r="U102" s="53"/>
    </row>
    <row r="103" spans="10:21" ht="20.100000000000001" customHeight="1" x14ac:dyDescent="0.3">
      <c r="J103" s="39"/>
      <c r="K103" s="40"/>
      <c r="L103" s="41"/>
      <c r="M103" s="34"/>
      <c r="N103" s="32"/>
      <c r="O103" s="34"/>
      <c r="P103" s="35"/>
      <c r="Q103" s="42"/>
      <c r="R103" s="42"/>
      <c r="S103" s="32"/>
      <c r="T103" s="34"/>
      <c r="U103" s="53"/>
    </row>
    <row r="104" spans="10:21" ht="20.100000000000001" customHeight="1" x14ac:dyDescent="0.3">
      <c r="J104" s="39"/>
      <c r="K104" s="40"/>
      <c r="L104" s="41"/>
      <c r="M104" s="34"/>
      <c r="N104" s="32"/>
      <c r="O104" s="34"/>
      <c r="P104" s="35"/>
      <c r="Q104" s="42"/>
      <c r="R104" s="42"/>
      <c r="S104" s="32"/>
      <c r="T104" s="34"/>
      <c r="U104" s="53"/>
    </row>
    <row r="105" spans="10:21" ht="20.100000000000001" customHeight="1" x14ac:dyDescent="0.3">
      <c r="J105" s="39"/>
      <c r="K105" s="40"/>
      <c r="L105" s="41"/>
      <c r="M105" s="34"/>
      <c r="N105" s="32"/>
      <c r="O105" s="34"/>
      <c r="P105" s="35"/>
      <c r="Q105" s="42"/>
      <c r="R105" s="42"/>
      <c r="S105" s="32"/>
      <c r="T105" s="34"/>
      <c r="U105" s="53"/>
    </row>
    <row r="106" spans="10:21" ht="20.100000000000001" customHeight="1" x14ac:dyDescent="0.3">
      <c r="J106" s="39"/>
      <c r="K106" s="40"/>
      <c r="L106" s="41"/>
      <c r="M106" s="34"/>
      <c r="N106" s="32"/>
      <c r="O106" s="34"/>
      <c r="P106" s="35"/>
      <c r="Q106" s="42"/>
      <c r="R106" s="42"/>
      <c r="S106" s="32"/>
      <c r="T106" s="34"/>
      <c r="U106" s="53"/>
    </row>
    <row r="107" spans="10:21" ht="20.100000000000001" customHeight="1" x14ac:dyDescent="0.3">
      <c r="J107" s="39"/>
      <c r="K107" s="40"/>
      <c r="L107" s="41"/>
      <c r="M107" s="34"/>
      <c r="N107" s="32"/>
      <c r="O107" s="34"/>
      <c r="P107" s="35"/>
      <c r="Q107" s="42"/>
      <c r="R107" s="42"/>
      <c r="S107" s="32"/>
      <c r="T107" s="34"/>
      <c r="U107" s="53"/>
    </row>
    <row r="108" spans="10:21" ht="20.100000000000001" customHeight="1" x14ac:dyDescent="0.3">
      <c r="J108" s="39"/>
      <c r="K108" s="40"/>
      <c r="L108" s="41"/>
      <c r="M108" s="34"/>
      <c r="N108" s="32"/>
      <c r="O108" s="34"/>
      <c r="P108" s="35"/>
      <c r="Q108" s="42"/>
      <c r="R108" s="42"/>
      <c r="S108" s="32"/>
      <c r="T108" s="34"/>
      <c r="U108" s="53"/>
    </row>
    <row r="109" spans="10:21" ht="20.100000000000001" customHeight="1" x14ac:dyDescent="0.3">
      <c r="J109" s="39"/>
      <c r="K109" s="40"/>
      <c r="L109" s="41"/>
      <c r="M109" s="34"/>
      <c r="N109" s="32"/>
      <c r="O109" s="34"/>
      <c r="P109" s="35"/>
      <c r="Q109" s="42"/>
      <c r="R109" s="42"/>
      <c r="S109" s="32"/>
      <c r="T109" s="34"/>
      <c r="U109" s="53"/>
    </row>
    <row r="110" spans="10:21" ht="20.100000000000001" customHeight="1" x14ac:dyDescent="0.3">
      <c r="J110" s="39"/>
      <c r="K110" s="40"/>
      <c r="L110" s="41"/>
      <c r="M110" s="34"/>
      <c r="N110" s="32"/>
      <c r="O110" s="34"/>
      <c r="P110" s="35"/>
      <c r="Q110" s="42"/>
      <c r="R110" s="42"/>
      <c r="S110" s="32"/>
      <c r="T110" s="34"/>
      <c r="U110" s="53"/>
    </row>
    <row r="111" spans="10:21" ht="20.100000000000001" customHeight="1" x14ac:dyDescent="0.3">
      <c r="J111" s="39"/>
      <c r="K111" s="40"/>
      <c r="L111" s="41"/>
      <c r="M111" s="34"/>
      <c r="N111" s="32"/>
      <c r="O111" s="34"/>
      <c r="P111" s="35"/>
      <c r="Q111" s="42"/>
      <c r="R111" s="42"/>
      <c r="S111" s="32"/>
      <c r="T111" s="34"/>
      <c r="U111" s="53"/>
    </row>
    <row r="112" spans="10:21" ht="20.100000000000001" customHeight="1" x14ac:dyDescent="0.3">
      <c r="J112" s="39"/>
      <c r="K112" s="40"/>
      <c r="L112" s="41"/>
      <c r="M112" s="34"/>
      <c r="N112" s="32"/>
      <c r="O112" s="34"/>
      <c r="P112" s="35"/>
      <c r="Q112" s="42"/>
      <c r="R112" s="42"/>
      <c r="S112" s="32"/>
      <c r="T112" s="34"/>
      <c r="U112" s="53"/>
    </row>
    <row r="113" spans="10:21" ht="20.100000000000001" customHeight="1" x14ac:dyDescent="0.3">
      <c r="J113" s="39"/>
      <c r="K113" s="40"/>
      <c r="L113" s="41"/>
      <c r="M113" s="34"/>
      <c r="N113" s="32"/>
      <c r="O113" s="34"/>
      <c r="P113" s="35"/>
      <c r="Q113" s="42"/>
      <c r="R113" s="42"/>
      <c r="S113" s="32"/>
      <c r="T113" s="34"/>
      <c r="U113" s="53"/>
    </row>
    <row r="114" spans="10:21" ht="20.100000000000001" customHeight="1" x14ac:dyDescent="0.3">
      <c r="J114" s="39"/>
      <c r="K114" s="40"/>
      <c r="L114" s="41"/>
      <c r="M114" s="34"/>
      <c r="N114" s="32"/>
      <c r="O114" s="34"/>
      <c r="P114" s="35"/>
      <c r="Q114" s="42"/>
      <c r="R114" s="42"/>
      <c r="S114" s="32"/>
      <c r="T114" s="34"/>
      <c r="U114" s="53"/>
    </row>
    <row r="115" spans="10:21" ht="20.100000000000001" customHeight="1" x14ac:dyDescent="0.3">
      <c r="J115" s="39"/>
      <c r="K115" s="40"/>
      <c r="L115" s="41"/>
      <c r="M115" s="34"/>
      <c r="N115" s="32"/>
      <c r="O115" s="34"/>
      <c r="P115" s="35"/>
      <c r="Q115" s="42"/>
      <c r="R115" s="42"/>
      <c r="S115" s="32"/>
      <c r="T115" s="34"/>
      <c r="U115" s="53"/>
    </row>
    <row r="116" spans="10:21" ht="20.100000000000001" customHeight="1" x14ac:dyDescent="0.3">
      <c r="J116" s="39"/>
      <c r="K116" s="40"/>
      <c r="L116" s="41"/>
      <c r="M116" s="34"/>
      <c r="N116" s="32"/>
      <c r="O116" s="34"/>
      <c r="P116" s="35"/>
      <c r="Q116" s="42"/>
      <c r="R116" s="42"/>
      <c r="S116" s="32"/>
      <c r="T116" s="34"/>
      <c r="U116" s="53"/>
    </row>
    <row r="117" spans="10:21" ht="20.100000000000001" customHeight="1" x14ac:dyDescent="0.3">
      <c r="J117" s="39"/>
      <c r="K117" s="40"/>
      <c r="L117" s="41"/>
      <c r="M117" s="34"/>
      <c r="N117" s="32"/>
      <c r="O117" s="34"/>
      <c r="P117" s="35"/>
      <c r="Q117" s="42"/>
      <c r="R117" s="42"/>
      <c r="S117" s="32"/>
      <c r="T117" s="34"/>
      <c r="U117" s="53"/>
    </row>
    <row r="118" spans="10:21" ht="20.100000000000001" customHeight="1" x14ac:dyDescent="0.3">
      <c r="J118" s="39"/>
      <c r="K118" s="40"/>
      <c r="L118" s="41"/>
      <c r="M118" s="34"/>
      <c r="N118" s="32"/>
      <c r="O118" s="34"/>
      <c r="P118" s="35"/>
      <c r="Q118" s="42"/>
      <c r="R118" s="42"/>
      <c r="S118" s="32"/>
      <c r="T118" s="34"/>
      <c r="U118" s="53"/>
    </row>
    <row r="119" spans="10:21" ht="20.100000000000001" customHeight="1" x14ac:dyDescent="0.3">
      <c r="J119" s="39"/>
      <c r="K119" s="40"/>
      <c r="L119" s="41"/>
      <c r="M119" s="34"/>
      <c r="N119" s="32"/>
      <c r="O119" s="34"/>
      <c r="P119" s="35"/>
      <c r="Q119" s="42"/>
      <c r="R119" s="42"/>
      <c r="S119" s="32"/>
      <c r="T119" s="34"/>
      <c r="U119" s="53"/>
    </row>
    <row r="120" spans="10:21" ht="20.100000000000001" customHeight="1" x14ac:dyDescent="0.3">
      <c r="J120" s="39"/>
      <c r="K120" s="40"/>
      <c r="L120" s="41"/>
      <c r="M120" s="34"/>
      <c r="N120" s="32"/>
      <c r="O120" s="34"/>
      <c r="P120" s="35"/>
      <c r="Q120" s="42"/>
      <c r="R120" s="42"/>
      <c r="S120" s="32"/>
      <c r="T120" s="34"/>
      <c r="U120" s="53"/>
    </row>
    <row r="121" spans="10:21" ht="20.100000000000001" customHeight="1" x14ac:dyDescent="0.3">
      <c r="J121" s="39"/>
      <c r="K121" s="40"/>
      <c r="L121" s="41"/>
      <c r="M121" s="34"/>
      <c r="N121" s="32"/>
      <c r="O121" s="34"/>
      <c r="P121" s="35"/>
      <c r="Q121" s="42"/>
      <c r="R121" s="42"/>
      <c r="S121" s="32"/>
      <c r="T121" s="34"/>
      <c r="U121" s="53"/>
    </row>
    <row r="122" spans="10:21" ht="20.100000000000001" customHeight="1" x14ac:dyDescent="0.3">
      <c r="J122" s="39"/>
      <c r="K122" s="40"/>
      <c r="L122" s="41"/>
      <c r="M122" s="34"/>
      <c r="N122" s="32"/>
      <c r="O122" s="34"/>
      <c r="P122" s="35"/>
      <c r="Q122" s="42"/>
      <c r="R122" s="42"/>
      <c r="S122" s="32"/>
      <c r="T122" s="34"/>
      <c r="U122" s="53"/>
    </row>
    <row r="123" spans="10:21" ht="20.100000000000001" customHeight="1" x14ac:dyDescent="0.3">
      <c r="J123" s="39"/>
      <c r="K123" s="40"/>
      <c r="L123" s="41"/>
      <c r="M123" s="34"/>
      <c r="N123" s="32"/>
      <c r="O123" s="34"/>
      <c r="P123" s="35"/>
      <c r="Q123" s="42"/>
      <c r="R123" s="42"/>
      <c r="S123" s="32"/>
      <c r="T123" s="34"/>
      <c r="U123" s="53"/>
    </row>
    <row r="124" spans="10:21" ht="20.100000000000001" customHeight="1" x14ac:dyDescent="0.3">
      <c r="J124" s="39"/>
      <c r="K124" s="40"/>
      <c r="L124" s="41"/>
      <c r="M124" s="34"/>
      <c r="N124" s="32"/>
      <c r="O124" s="34"/>
      <c r="P124" s="35"/>
      <c r="Q124" s="42"/>
      <c r="R124" s="42"/>
      <c r="S124" s="32"/>
      <c r="T124" s="34"/>
      <c r="U124" s="53"/>
    </row>
    <row r="125" spans="10:21" ht="20.100000000000001" customHeight="1" x14ac:dyDescent="0.3">
      <c r="J125" s="39"/>
      <c r="K125" s="40"/>
      <c r="L125" s="41"/>
      <c r="M125" s="34"/>
      <c r="N125" s="32"/>
      <c r="O125" s="34"/>
      <c r="P125" s="35"/>
      <c r="Q125" s="42"/>
      <c r="R125" s="42"/>
      <c r="S125" s="32"/>
      <c r="T125" s="34"/>
      <c r="U125" s="53"/>
    </row>
    <row r="126" spans="10:21" ht="20.100000000000001" customHeight="1" x14ac:dyDescent="0.3">
      <c r="J126" s="39"/>
      <c r="K126" s="40"/>
      <c r="L126" s="41"/>
      <c r="M126" s="34"/>
      <c r="N126" s="32"/>
      <c r="O126" s="34"/>
      <c r="P126" s="35"/>
      <c r="Q126" s="42"/>
      <c r="R126" s="42"/>
      <c r="S126" s="32"/>
      <c r="T126" s="34"/>
      <c r="U126" s="53"/>
    </row>
    <row r="127" spans="10:21" ht="20.100000000000001" customHeight="1" x14ac:dyDescent="0.3">
      <c r="J127" s="39"/>
      <c r="K127" s="40"/>
      <c r="L127" s="41"/>
      <c r="M127" s="34"/>
      <c r="N127" s="32"/>
      <c r="O127" s="34"/>
      <c r="P127" s="35"/>
      <c r="Q127" s="42"/>
      <c r="R127" s="42"/>
      <c r="S127" s="32"/>
      <c r="T127" s="34"/>
      <c r="U127" s="53"/>
    </row>
    <row r="128" spans="10:21" ht="20.100000000000001" customHeight="1" x14ac:dyDescent="0.3">
      <c r="J128" s="39"/>
      <c r="K128" s="40"/>
      <c r="L128" s="41"/>
      <c r="M128" s="34"/>
      <c r="N128" s="32"/>
      <c r="O128" s="34"/>
      <c r="P128" s="35"/>
      <c r="Q128" s="42"/>
      <c r="R128" s="42"/>
      <c r="S128" s="32"/>
      <c r="T128" s="34"/>
      <c r="U128" s="53"/>
    </row>
    <row r="129" spans="10:21" ht="20.100000000000001" customHeight="1" x14ac:dyDescent="0.3">
      <c r="J129" s="39"/>
      <c r="K129" s="40"/>
      <c r="L129" s="41"/>
      <c r="M129" s="34"/>
      <c r="N129" s="32"/>
      <c r="O129" s="34"/>
      <c r="P129" s="35"/>
      <c r="Q129" s="42"/>
      <c r="R129" s="42"/>
      <c r="S129" s="32"/>
      <c r="T129" s="34"/>
      <c r="U129" s="53"/>
    </row>
    <row r="130" spans="10:21" ht="20.100000000000001" customHeight="1" x14ac:dyDescent="0.3">
      <c r="J130" s="39"/>
      <c r="K130" s="40"/>
      <c r="L130" s="41"/>
      <c r="M130" s="34"/>
      <c r="N130" s="32"/>
      <c r="O130" s="34"/>
      <c r="P130" s="35"/>
      <c r="Q130" s="42"/>
      <c r="R130" s="42"/>
      <c r="S130" s="32"/>
      <c r="T130" s="34"/>
      <c r="U130" s="53"/>
    </row>
    <row r="131" spans="10:21" ht="20.100000000000001" customHeight="1" x14ac:dyDescent="0.3">
      <c r="J131" s="39"/>
      <c r="K131" s="40"/>
      <c r="L131" s="41"/>
      <c r="M131" s="34"/>
      <c r="N131" s="32"/>
      <c r="O131" s="34"/>
      <c r="P131" s="35"/>
      <c r="Q131" s="42"/>
      <c r="R131" s="42"/>
      <c r="S131" s="32"/>
      <c r="T131" s="34"/>
      <c r="U131" s="53"/>
    </row>
    <row r="132" spans="10:21" ht="20.100000000000001" customHeight="1" x14ac:dyDescent="0.3">
      <c r="J132" s="39"/>
      <c r="K132" s="40"/>
      <c r="L132" s="41"/>
      <c r="M132" s="34"/>
      <c r="N132" s="32"/>
      <c r="O132" s="34"/>
      <c r="P132" s="35"/>
      <c r="Q132" s="42"/>
      <c r="R132" s="42"/>
      <c r="S132" s="32"/>
      <c r="T132" s="34"/>
      <c r="U132" s="53"/>
    </row>
    <row r="133" spans="10:21" ht="20.100000000000001" customHeight="1" x14ac:dyDescent="0.3">
      <c r="J133" s="39"/>
      <c r="K133" s="40"/>
      <c r="L133" s="41"/>
      <c r="M133" s="34"/>
      <c r="N133" s="32"/>
      <c r="O133" s="34"/>
      <c r="P133" s="35"/>
      <c r="Q133" s="42"/>
      <c r="R133" s="42"/>
      <c r="S133" s="32"/>
      <c r="T133" s="34"/>
      <c r="U133" s="53"/>
    </row>
    <row r="134" spans="10:21" ht="20.100000000000001" customHeight="1" x14ac:dyDescent="0.3">
      <c r="J134" s="39"/>
      <c r="K134" s="40"/>
      <c r="L134" s="41"/>
      <c r="M134" s="34"/>
      <c r="N134" s="32"/>
      <c r="O134" s="34"/>
      <c r="P134" s="35"/>
      <c r="Q134" s="42"/>
      <c r="R134" s="42"/>
      <c r="S134" s="32"/>
      <c r="T134" s="34"/>
      <c r="U134" s="53"/>
    </row>
    <row r="135" spans="10:21" ht="20.100000000000001" customHeight="1" x14ac:dyDescent="0.3">
      <c r="J135" s="39"/>
      <c r="K135" s="40"/>
      <c r="L135" s="41"/>
      <c r="M135" s="34"/>
      <c r="N135" s="32"/>
      <c r="O135" s="34"/>
      <c r="P135" s="35"/>
      <c r="Q135" s="42"/>
      <c r="R135" s="42"/>
      <c r="S135" s="32"/>
      <c r="T135" s="34"/>
      <c r="U135" s="53"/>
    </row>
    <row r="136" spans="10:21" ht="20.100000000000001" customHeight="1" x14ac:dyDescent="0.3">
      <c r="J136" s="39"/>
      <c r="K136" s="40"/>
      <c r="L136" s="41"/>
      <c r="M136" s="34"/>
      <c r="N136" s="32"/>
      <c r="O136" s="34"/>
      <c r="P136" s="35"/>
      <c r="Q136" s="42"/>
      <c r="R136" s="42"/>
      <c r="S136" s="32"/>
      <c r="T136" s="34"/>
      <c r="U136" s="53"/>
    </row>
    <row r="137" spans="10:21" ht="20.100000000000001" customHeight="1" x14ac:dyDescent="0.3">
      <c r="J137" s="39"/>
      <c r="K137" s="40"/>
      <c r="L137" s="41"/>
      <c r="M137" s="34"/>
      <c r="N137" s="32"/>
      <c r="O137" s="34"/>
      <c r="P137" s="35"/>
      <c r="Q137" s="42"/>
      <c r="R137" s="42"/>
      <c r="S137" s="32"/>
      <c r="T137" s="34"/>
      <c r="U137" s="53"/>
    </row>
    <row r="138" spans="10:21" ht="20.100000000000001" customHeight="1" x14ac:dyDescent="0.3">
      <c r="J138" s="39"/>
      <c r="K138" s="40"/>
      <c r="L138" s="41"/>
      <c r="M138" s="34"/>
      <c r="N138" s="32"/>
      <c r="O138" s="34"/>
      <c r="P138" s="35"/>
      <c r="Q138" s="42"/>
      <c r="R138" s="42"/>
      <c r="S138" s="32"/>
      <c r="T138" s="34"/>
      <c r="U138" s="53"/>
    </row>
    <row r="139" spans="10:21" ht="20.100000000000001" customHeight="1" x14ac:dyDescent="0.3">
      <c r="J139" s="39"/>
      <c r="K139" s="40"/>
      <c r="L139" s="41"/>
      <c r="M139" s="34"/>
      <c r="N139" s="32"/>
      <c r="O139" s="34"/>
      <c r="P139" s="35"/>
      <c r="Q139" s="42"/>
      <c r="R139" s="42"/>
      <c r="S139" s="32"/>
      <c r="T139" s="34"/>
      <c r="U139" s="53"/>
    </row>
    <row r="140" spans="10:21" ht="20.100000000000001" customHeight="1" x14ac:dyDescent="0.3">
      <c r="J140" s="39"/>
      <c r="K140" s="40"/>
      <c r="L140" s="41"/>
      <c r="M140" s="34"/>
      <c r="N140" s="32"/>
      <c r="O140" s="34"/>
      <c r="P140" s="35"/>
      <c r="Q140" s="42"/>
      <c r="R140" s="42"/>
      <c r="S140" s="32"/>
      <c r="T140" s="34"/>
      <c r="U140" s="53"/>
    </row>
    <row r="141" spans="10:21" ht="20.100000000000001" customHeight="1" x14ac:dyDescent="0.3">
      <c r="J141" s="39"/>
      <c r="K141" s="40"/>
      <c r="L141" s="41"/>
      <c r="M141" s="34"/>
      <c r="N141" s="32"/>
      <c r="O141" s="34"/>
      <c r="P141" s="35"/>
      <c r="Q141" s="42"/>
      <c r="R141" s="42"/>
      <c r="S141" s="32"/>
      <c r="T141" s="34"/>
      <c r="U141" s="53"/>
    </row>
    <row r="142" spans="10:21" ht="20.100000000000001" customHeight="1" x14ac:dyDescent="0.3">
      <c r="J142" s="39"/>
      <c r="K142" s="40"/>
      <c r="L142" s="41"/>
      <c r="M142" s="34"/>
      <c r="N142" s="32"/>
      <c r="O142" s="34"/>
      <c r="P142" s="35"/>
      <c r="Q142" s="42"/>
      <c r="R142" s="42"/>
      <c r="S142" s="32"/>
      <c r="T142" s="34"/>
      <c r="U142" s="53"/>
    </row>
    <row r="143" spans="10:21" ht="20.100000000000001" customHeight="1" x14ac:dyDescent="0.3">
      <c r="J143" s="39"/>
      <c r="K143" s="40"/>
      <c r="L143" s="41"/>
      <c r="M143" s="34"/>
      <c r="N143" s="32"/>
      <c r="O143" s="34"/>
      <c r="P143" s="35"/>
      <c r="Q143" s="42"/>
      <c r="R143" s="42"/>
      <c r="S143" s="32"/>
      <c r="T143" s="34"/>
      <c r="U143" s="53"/>
    </row>
    <row r="144" spans="10:21" ht="20.100000000000001" customHeight="1" x14ac:dyDescent="0.3">
      <c r="J144" s="39"/>
      <c r="K144" s="40"/>
      <c r="L144" s="41"/>
      <c r="M144" s="34"/>
      <c r="N144" s="32"/>
      <c r="O144" s="34"/>
      <c r="P144" s="35"/>
      <c r="Q144" s="42"/>
      <c r="R144" s="42"/>
      <c r="S144" s="32"/>
      <c r="T144" s="34"/>
      <c r="U144" s="53"/>
    </row>
    <row r="145" spans="10:21" ht="20.100000000000001" customHeight="1" x14ac:dyDescent="0.3">
      <c r="J145" s="39"/>
      <c r="K145" s="40"/>
      <c r="L145" s="41"/>
      <c r="M145" s="34"/>
      <c r="N145" s="32"/>
      <c r="O145" s="34"/>
      <c r="P145" s="35"/>
      <c r="Q145" s="42"/>
      <c r="R145" s="42"/>
      <c r="S145" s="32"/>
      <c r="T145" s="34"/>
      <c r="U145" s="53"/>
    </row>
    <row r="146" spans="10:21" ht="20.100000000000001" customHeight="1" x14ac:dyDescent="0.3">
      <c r="J146" s="39"/>
      <c r="K146" s="40"/>
      <c r="L146" s="41"/>
      <c r="M146" s="34"/>
      <c r="N146" s="32"/>
      <c r="O146" s="34"/>
      <c r="P146" s="35"/>
      <c r="Q146" s="42"/>
      <c r="R146" s="42"/>
      <c r="S146" s="32"/>
      <c r="T146" s="34"/>
      <c r="U146" s="53"/>
    </row>
    <row r="147" spans="10:21" ht="20.100000000000001" customHeight="1" x14ac:dyDescent="0.3">
      <c r="J147" s="39"/>
      <c r="K147" s="40"/>
      <c r="L147" s="41"/>
      <c r="M147" s="34"/>
      <c r="N147" s="32"/>
      <c r="O147" s="34"/>
      <c r="P147" s="35"/>
      <c r="Q147" s="42"/>
      <c r="R147" s="42"/>
      <c r="S147" s="32"/>
      <c r="T147" s="34"/>
      <c r="U147" s="53"/>
    </row>
    <row r="148" spans="10:21" ht="20.100000000000001" customHeight="1" x14ac:dyDescent="0.3">
      <c r="J148" s="39"/>
      <c r="K148" s="40"/>
      <c r="L148" s="41"/>
      <c r="M148" s="34"/>
      <c r="N148" s="32"/>
      <c r="O148" s="34"/>
      <c r="P148" s="35"/>
      <c r="Q148" s="42"/>
      <c r="R148" s="42"/>
      <c r="S148" s="32"/>
      <c r="T148" s="34"/>
      <c r="U148" s="53"/>
    </row>
    <row r="149" spans="10:21" ht="20.100000000000001" customHeight="1" x14ac:dyDescent="0.3">
      <c r="J149" s="39"/>
      <c r="K149" s="40"/>
      <c r="L149" s="41"/>
      <c r="M149" s="34"/>
      <c r="N149" s="32"/>
      <c r="O149" s="34"/>
      <c r="P149" s="35"/>
      <c r="Q149" s="42"/>
      <c r="R149" s="42"/>
      <c r="S149" s="32"/>
      <c r="T149" s="34"/>
      <c r="U149" s="53"/>
    </row>
    <row r="150" spans="10:21" ht="20.100000000000001" customHeight="1" x14ac:dyDescent="0.3">
      <c r="J150" s="39"/>
      <c r="K150" s="40"/>
      <c r="L150" s="41"/>
      <c r="M150" s="34"/>
      <c r="N150" s="32"/>
      <c r="O150" s="34"/>
      <c r="P150" s="35"/>
      <c r="Q150" s="42"/>
      <c r="R150" s="42"/>
      <c r="S150" s="32"/>
      <c r="T150" s="34"/>
      <c r="U150" s="53"/>
    </row>
    <row r="151" spans="10:21" ht="20.100000000000001" customHeight="1" x14ac:dyDescent="0.3">
      <c r="J151" s="39"/>
      <c r="K151" s="40"/>
      <c r="L151" s="41"/>
      <c r="M151" s="34"/>
      <c r="N151" s="32"/>
      <c r="O151" s="34"/>
      <c r="P151" s="35"/>
      <c r="Q151" s="42"/>
      <c r="R151" s="42"/>
      <c r="S151" s="32"/>
      <c r="T151" s="34"/>
      <c r="U151" s="53"/>
    </row>
    <row r="152" spans="10:21" ht="20.100000000000001" customHeight="1" x14ac:dyDescent="0.3">
      <c r="J152" s="39"/>
      <c r="K152" s="40"/>
      <c r="L152" s="41"/>
      <c r="M152" s="34"/>
      <c r="N152" s="32"/>
      <c r="O152" s="34"/>
      <c r="P152" s="35"/>
      <c r="Q152" s="42"/>
      <c r="R152" s="42"/>
      <c r="S152" s="32"/>
      <c r="T152" s="34"/>
      <c r="U152" s="53"/>
    </row>
    <row r="153" spans="10:21" ht="20.100000000000001" customHeight="1" x14ac:dyDescent="0.3">
      <c r="J153" s="39"/>
      <c r="K153" s="40"/>
      <c r="L153" s="41"/>
      <c r="M153" s="34"/>
      <c r="N153" s="32"/>
      <c r="O153" s="34"/>
      <c r="P153" s="35"/>
      <c r="Q153" s="42"/>
      <c r="R153" s="42"/>
      <c r="S153" s="32"/>
      <c r="T153" s="34"/>
      <c r="U153" s="53"/>
    </row>
    <row r="154" spans="10:21" ht="20.100000000000001" customHeight="1" x14ac:dyDescent="0.3">
      <c r="J154" s="39"/>
      <c r="K154" s="40"/>
      <c r="L154" s="41"/>
      <c r="M154" s="34"/>
      <c r="N154" s="32"/>
      <c r="O154" s="34"/>
      <c r="P154" s="35"/>
      <c r="Q154" s="42"/>
      <c r="R154" s="42"/>
      <c r="S154" s="32"/>
      <c r="T154" s="34"/>
      <c r="U154" s="53"/>
    </row>
    <row r="155" spans="10:21" ht="20.100000000000001" customHeight="1" x14ac:dyDescent="0.3">
      <c r="J155" s="39"/>
      <c r="K155" s="40"/>
      <c r="L155" s="41"/>
      <c r="M155" s="34"/>
      <c r="N155" s="32"/>
      <c r="O155" s="34"/>
      <c r="P155" s="35"/>
      <c r="Q155" s="42"/>
      <c r="R155" s="42"/>
      <c r="S155" s="32"/>
      <c r="T155" s="34"/>
      <c r="U155" s="53"/>
    </row>
    <row r="156" spans="10:21" ht="20.100000000000001" customHeight="1" x14ac:dyDescent="0.3">
      <c r="J156" s="39"/>
      <c r="K156" s="40"/>
      <c r="L156" s="41"/>
      <c r="M156" s="34"/>
      <c r="N156" s="32"/>
      <c r="O156" s="34"/>
      <c r="P156" s="35"/>
      <c r="Q156" s="42"/>
      <c r="R156" s="42"/>
      <c r="S156" s="32"/>
      <c r="T156" s="34"/>
      <c r="U156" s="53"/>
    </row>
    <row r="157" spans="10:21" ht="20.100000000000001" customHeight="1" x14ac:dyDescent="0.3">
      <c r="J157" s="39"/>
      <c r="K157" s="40"/>
      <c r="L157" s="41"/>
      <c r="M157" s="34"/>
      <c r="N157" s="32"/>
      <c r="O157" s="34"/>
      <c r="P157" s="35"/>
      <c r="Q157" s="42"/>
      <c r="R157" s="42"/>
      <c r="S157" s="32"/>
      <c r="T157" s="34"/>
      <c r="U157" s="53"/>
    </row>
    <row r="158" spans="10:21" ht="20.100000000000001" customHeight="1" x14ac:dyDescent="0.3">
      <c r="J158" s="39"/>
      <c r="K158" s="40"/>
      <c r="L158" s="41"/>
      <c r="M158" s="34"/>
      <c r="N158" s="32"/>
      <c r="O158" s="34"/>
      <c r="P158" s="35"/>
      <c r="Q158" s="42"/>
      <c r="R158" s="42"/>
      <c r="S158" s="32"/>
      <c r="T158" s="34"/>
      <c r="U158" s="53"/>
    </row>
    <row r="159" spans="10:21" ht="20.100000000000001" customHeight="1" x14ac:dyDescent="0.3">
      <c r="J159" s="39"/>
      <c r="K159" s="40"/>
      <c r="L159" s="41"/>
      <c r="M159" s="34"/>
      <c r="N159" s="32"/>
      <c r="O159" s="34"/>
      <c r="P159" s="35"/>
      <c r="Q159" s="42"/>
      <c r="R159" s="42"/>
      <c r="S159" s="32"/>
      <c r="T159" s="34"/>
      <c r="U159" s="53"/>
    </row>
    <row r="160" spans="10:21" ht="20.100000000000001" customHeight="1" x14ac:dyDescent="0.3">
      <c r="J160" s="39"/>
      <c r="K160" s="40"/>
      <c r="L160" s="41"/>
      <c r="M160" s="34"/>
      <c r="N160" s="32"/>
      <c r="O160" s="34"/>
      <c r="P160" s="35"/>
      <c r="Q160" s="42"/>
      <c r="R160" s="42"/>
      <c r="S160" s="32"/>
      <c r="T160" s="34"/>
      <c r="U160" s="53"/>
    </row>
    <row r="161" spans="10:21" ht="20.100000000000001" customHeight="1" x14ac:dyDescent="0.3">
      <c r="J161" s="39"/>
      <c r="K161" s="40"/>
      <c r="L161" s="41"/>
      <c r="M161" s="34"/>
      <c r="N161" s="32"/>
      <c r="O161" s="34"/>
      <c r="P161" s="35"/>
      <c r="Q161" s="42"/>
      <c r="R161" s="42"/>
      <c r="S161" s="32"/>
      <c r="T161" s="34"/>
      <c r="U161" s="53"/>
    </row>
    <row r="162" spans="10:21" ht="20.100000000000001" customHeight="1" x14ac:dyDescent="0.3">
      <c r="J162" s="39"/>
      <c r="K162" s="40"/>
      <c r="L162" s="41"/>
      <c r="M162" s="34"/>
      <c r="N162" s="32"/>
      <c r="O162" s="34"/>
      <c r="P162" s="35"/>
      <c r="Q162" s="42"/>
      <c r="R162" s="42"/>
      <c r="S162" s="32"/>
      <c r="T162" s="34"/>
      <c r="U162" s="53"/>
    </row>
    <row r="163" spans="10:21" ht="20.100000000000001" customHeight="1" x14ac:dyDescent="0.3">
      <c r="J163" s="39"/>
      <c r="K163" s="40"/>
      <c r="L163" s="41"/>
      <c r="M163" s="34"/>
      <c r="N163" s="32"/>
      <c r="O163" s="34"/>
      <c r="P163" s="35"/>
      <c r="Q163" s="42"/>
      <c r="R163" s="42"/>
      <c r="S163" s="32"/>
      <c r="T163" s="34"/>
      <c r="U163" s="53"/>
    </row>
    <row r="164" spans="10:21" ht="20.100000000000001" customHeight="1" x14ac:dyDescent="0.3">
      <c r="J164" s="39"/>
      <c r="K164" s="40"/>
      <c r="L164" s="41"/>
      <c r="M164" s="34"/>
      <c r="N164" s="32"/>
      <c r="O164" s="34"/>
      <c r="P164" s="35"/>
      <c r="Q164" s="42"/>
      <c r="R164" s="42"/>
      <c r="S164" s="32"/>
      <c r="T164" s="34"/>
      <c r="U164" s="53"/>
    </row>
    <row r="165" spans="10:21" ht="20.100000000000001" customHeight="1" x14ac:dyDescent="0.3">
      <c r="J165" s="39"/>
      <c r="K165" s="40"/>
      <c r="L165" s="41"/>
      <c r="M165" s="34"/>
      <c r="N165" s="32"/>
      <c r="O165" s="34"/>
      <c r="P165" s="35"/>
      <c r="Q165" s="42"/>
      <c r="R165" s="42"/>
      <c r="S165" s="32"/>
      <c r="T165" s="34"/>
      <c r="U165" s="53"/>
    </row>
    <row r="166" spans="10:21" ht="20.100000000000001" customHeight="1" x14ac:dyDescent="0.3">
      <c r="J166" s="39"/>
      <c r="K166" s="40"/>
      <c r="L166" s="41"/>
      <c r="M166" s="34"/>
      <c r="N166" s="32"/>
      <c r="O166" s="34"/>
      <c r="P166" s="35"/>
      <c r="Q166" s="42"/>
      <c r="R166" s="42"/>
      <c r="S166" s="32"/>
      <c r="T166" s="34"/>
      <c r="U166" s="53"/>
    </row>
    <row r="167" spans="10:21" ht="20.100000000000001" customHeight="1" x14ac:dyDescent="0.3">
      <c r="J167" s="39"/>
      <c r="K167" s="40"/>
      <c r="L167" s="41"/>
      <c r="M167" s="34"/>
      <c r="N167" s="32"/>
      <c r="O167" s="34"/>
      <c r="P167" s="35"/>
      <c r="Q167" s="42"/>
      <c r="R167" s="42"/>
      <c r="S167" s="32"/>
      <c r="T167" s="34"/>
      <c r="U167" s="53"/>
    </row>
    <row r="168" spans="10:21" ht="20.100000000000001" customHeight="1" x14ac:dyDescent="0.3">
      <c r="J168" s="39"/>
      <c r="K168" s="40"/>
      <c r="L168" s="41"/>
      <c r="M168" s="34"/>
      <c r="N168" s="32"/>
      <c r="O168" s="34"/>
      <c r="P168" s="35"/>
      <c r="Q168" s="42"/>
      <c r="R168" s="42"/>
      <c r="S168" s="32"/>
      <c r="T168" s="34"/>
      <c r="U168" s="53"/>
    </row>
    <row r="169" spans="10:21" ht="20.100000000000001" customHeight="1" x14ac:dyDescent="0.3">
      <c r="J169" s="39"/>
      <c r="K169" s="40"/>
      <c r="L169" s="41"/>
      <c r="M169" s="34"/>
      <c r="N169" s="32"/>
      <c r="O169" s="34"/>
      <c r="P169" s="35"/>
      <c r="Q169" s="42"/>
      <c r="R169" s="42"/>
      <c r="S169" s="32"/>
      <c r="T169" s="34"/>
      <c r="U169" s="53"/>
    </row>
    <row r="170" spans="10:21" ht="20.100000000000001" customHeight="1" x14ac:dyDescent="0.3">
      <c r="J170" s="39"/>
      <c r="K170" s="40"/>
      <c r="L170" s="41"/>
      <c r="M170" s="34"/>
      <c r="N170" s="32"/>
      <c r="O170" s="34"/>
      <c r="P170" s="35"/>
      <c r="Q170" s="42"/>
      <c r="R170" s="42"/>
      <c r="S170" s="32"/>
      <c r="T170" s="34"/>
      <c r="U170" s="53"/>
    </row>
    <row r="171" spans="10:21" ht="20.100000000000001" customHeight="1" x14ac:dyDescent="0.3">
      <c r="J171" s="39"/>
      <c r="K171" s="40"/>
      <c r="L171" s="41"/>
      <c r="M171" s="34"/>
      <c r="N171" s="32"/>
      <c r="O171" s="34"/>
      <c r="P171" s="35"/>
      <c r="Q171" s="42"/>
      <c r="R171" s="42"/>
      <c r="S171" s="32"/>
      <c r="T171" s="34"/>
      <c r="U171" s="53"/>
    </row>
    <row r="172" spans="10:21" ht="20.100000000000001" customHeight="1" x14ac:dyDescent="0.3">
      <c r="J172" s="39"/>
      <c r="K172" s="40"/>
      <c r="L172" s="41"/>
      <c r="M172" s="34"/>
      <c r="N172" s="32"/>
      <c r="O172" s="34"/>
      <c r="P172" s="35"/>
      <c r="Q172" s="42"/>
      <c r="R172" s="42"/>
      <c r="S172" s="32"/>
      <c r="T172" s="34"/>
      <c r="U172" s="53"/>
    </row>
    <row r="173" spans="10:21" ht="20.100000000000001" customHeight="1" x14ac:dyDescent="0.3">
      <c r="J173" s="39"/>
      <c r="K173" s="40"/>
      <c r="L173" s="41"/>
      <c r="M173" s="34"/>
      <c r="N173" s="32"/>
      <c r="O173" s="34"/>
      <c r="P173" s="35"/>
      <c r="Q173" s="42"/>
      <c r="R173" s="42"/>
      <c r="S173" s="32"/>
      <c r="T173" s="34"/>
      <c r="U173" s="53"/>
    </row>
    <row r="174" spans="10:21" ht="20.100000000000001" customHeight="1" x14ac:dyDescent="0.3">
      <c r="J174" s="39"/>
      <c r="K174" s="40"/>
      <c r="L174" s="41"/>
      <c r="M174" s="34"/>
      <c r="N174" s="32"/>
      <c r="O174" s="34"/>
      <c r="P174" s="35"/>
      <c r="Q174" s="42"/>
      <c r="R174" s="42"/>
      <c r="S174" s="32"/>
      <c r="T174" s="34"/>
      <c r="U174" s="53"/>
    </row>
    <row r="175" spans="10:21" ht="20.100000000000001" customHeight="1" x14ac:dyDescent="0.3">
      <c r="J175" s="39"/>
      <c r="K175" s="40"/>
      <c r="L175" s="41"/>
      <c r="M175" s="34"/>
      <c r="N175" s="32"/>
      <c r="O175" s="34"/>
      <c r="P175" s="35"/>
      <c r="Q175" s="42"/>
      <c r="R175" s="42"/>
      <c r="S175" s="32"/>
      <c r="T175" s="34"/>
      <c r="U175" s="53"/>
    </row>
    <row r="176" spans="10:21" ht="20.100000000000001" customHeight="1" x14ac:dyDescent="0.3">
      <c r="J176" s="39"/>
      <c r="K176" s="40"/>
      <c r="L176" s="41"/>
      <c r="M176" s="34"/>
      <c r="N176" s="32"/>
      <c r="O176" s="34"/>
      <c r="P176" s="35"/>
      <c r="Q176" s="42"/>
      <c r="R176" s="42"/>
      <c r="S176" s="32"/>
      <c r="T176" s="34"/>
      <c r="U176" s="53"/>
    </row>
    <row r="177" spans="10:21" ht="20.100000000000001" customHeight="1" x14ac:dyDescent="0.3">
      <c r="J177" s="39"/>
      <c r="K177" s="40"/>
      <c r="L177" s="41"/>
      <c r="M177" s="34"/>
      <c r="N177" s="32"/>
      <c r="O177" s="34"/>
      <c r="P177" s="35"/>
      <c r="Q177" s="42"/>
      <c r="R177" s="42"/>
      <c r="S177" s="32"/>
      <c r="T177" s="34"/>
      <c r="U177" s="53"/>
    </row>
    <row r="178" spans="10:21" ht="20.100000000000001" customHeight="1" x14ac:dyDescent="0.3">
      <c r="J178" s="39"/>
      <c r="K178" s="40"/>
      <c r="L178" s="41"/>
      <c r="M178" s="34"/>
      <c r="N178" s="32"/>
      <c r="O178" s="34"/>
      <c r="P178" s="35"/>
      <c r="Q178" s="42"/>
      <c r="R178" s="42"/>
      <c r="S178" s="32"/>
      <c r="T178" s="34"/>
      <c r="U178" s="53"/>
    </row>
    <row r="179" spans="10:21" ht="20.100000000000001" customHeight="1" x14ac:dyDescent="0.3">
      <c r="J179" s="39"/>
      <c r="K179" s="40"/>
      <c r="L179" s="41"/>
      <c r="M179" s="34"/>
      <c r="N179" s="32"/>
      <c r="O179" s="34"/>
      <c r="P179" s="35"/>
      <c r="Q179" s="42"/>
      <c r="R179" s="42"/>
      <c r="S179" s="32"/>
      <c r="T179" s="34"/>
      <c r="U179" s="53"/>
    </row>
    <row r="180" spans="10:21" ht="20.100000000000001" customHeight="1" x14ac:dyDescent="0.3">
      <c r="J180" s="39"/>
      <c r="K180" s="40"/>
      <c r="L180" s="41"/>
      <c r="M180" s="34"/>
      <c r="N180" s="32"/>
      <c r="O180" s="34"/>
      <c r="P180" s="35"/>
      <c r="Q180" s="42"/>
      <c r="R180" s="42"/>
      <c r="S180" s="32"/>
      <c r="T180" s="34"/>
      <c r="U180" s="53"/>
    </row>
    <row r="181" spans="10:21" ht="20.100000000000001" customHeight="1" x14ac:dyDescent="0.3">
      <c r="J181" s="39"/>
      <c r="K181" s="40"/>
      <c r="L181" s="41"/>
      <c r="M181" s="34"/>
      <c r="N181" s="32"/>
      <c r="O181" s="34"/>
      <c r="P181" s="35"/>
      <c r="Q181" s="42"/>
      <c r="R181" s="42"/>
      <c r="S181" s="32"/>
      <c r="T181" s="34"/>
      <c r="U181" s="53"/>
    </row>
    <row r="182" spans="10:21" ht="20.100000000000001" customHeight="1" x14ac:dyDescent="0.3">
      <c r="J182" s="39"/>
      <c r="K182" s="40"/>
      <c r="L182" s="41"/>
      <c r="M182" s="34"/>
      <c r="N182" s="32"/>
      <c r="O182" s="34"/>
      <c r="P182" s="35"/>
      <c r="Q182" s="42"/>
      <c r="R182" s="42"/>
      <c r="S182" s="32"/>
      <c r="T182" s="34"/>
      <c r="U182" s="53"/>
    </row>
    <row r="183" spans="10:21" ht="20.100000000000001" customHeight="1" x14ac:dyDescent="0.3">
      <c r="J183" s="39"/>
      <c r="K183" s="40"/>
      <c r="L183" s="41"/>
      <c r="M183" s="34"/>
      <c r="N183" s="32"/>
      <c r="O183" s="34"/>
      <c r="P183" s="35"/>
      <c r="Q183" s="42"/>
      <c r="R183" s="42"/>
      <c r="S183" s="32"/>
      <c r="T183" s="34"/>
      <c r="U183" s="53"/>
    </row>
    <row r="184" spans="10:21" ht="20.100000000000001" customHeight="1" x14ac:dyDescent="0.3">
      <c r="J184" s="39"/>
      <c r="K184" s="40"/>
      <c r="L184" s="41"/>
      <c r="M184" s="34"/>
      <c r="N184" s="32"/>
      <c r="O184" s="34"/>
      <c r="P184" s="35"/>
      <c r="Q184" s="42"/>
      <c r="R184" s="42"/>
      <c r="S184" s="32"/>
      <c r="T184" s="34"/>
      <c r="U184" s="53"/>
    </row>
    <row r="185" spans="10:21" ht="20.100000000000001" customHeight="1" x14ac:dyDescent="0.3">
      <c r="J185" s="39"/>
      <c r="K185" s="40"/>
      <c r="L185" s="41"/>
      <c r="M185" s="34"/>
      <c r="N185" s="32"/>
      <c r="O185" s="34"/>
      <c r="P185" s="35"/>
      <c r="Q185" s="42"/>
      <c r="R185" s="42"/>
      <c r="S185" s="32"/>
      <c r="T185" s="34"/>
      <c r="U185" s="53"/>
    </row>
    <row r="186" spans="10:21" ht="20.100000000000001" customHeight="1" x14ac:dyDescent="0.3">
      <c r="J186" s="39"/>
      <c r="K186" s="40"/>
      <c r="L186" s="41"/>
      <c r="M186" s="34"/>
      <c r="N186" s="32"/>
      <c r="O186" s="34"/>
      <c r="P186" s="35"/>
      <c r="Q186" s="42"/>
      <c r="R186" s="42"/>
      <c r="S186" s="32"/>
      <c r="T186" s="34"/>
      <c r="U186" s="53"/>
    </row>
    <row r="187" spans="10:21" ht="20.100000000000001" customHeight="1" x14ac:dyDescent="0.3">
      <c r="J187" s="39"/>
      <c r="K187" s="40"/>
      <c r="L187" s="41"/>
      <c r="M187" s="34"/>
      <c r="N187" s="32"/>
      <c r="O187" s="34"/>
      <c r="P187" s="35"/>
      <c r="Q187" s="42"/>
      <c r="R187" s="42"/>
      <c r="S187" s="32"/>
      <c r="T187" s="34"/>
      <c r="U187" s="53"/>
    </row>
    <row r="188" spans="10:21" ht="20.100000000000001" customHeight="1" x14ac:dyDescent="0.3">
      <c r="J188" s="39"/>
      <c r="K188" s="40"/>
      <c r="L188" s="41"/>
      <c r="M188" s="34"/>
      <c r="N188" s="32"/>
      <c r="O188" s="34"/>
      <c r="P188" s="35"/>
      <c r="Q188" s="42"/>
      <c r="R188" s="42"/>
      <c r="S188" s="32"/>
      <c r="T188" s="34"/>
      <c r="U188" s="53"/>
    </row>
    <row r="189" spans="10:21" ht="20.100000000000001" customHeight="1" x14ac:dyDescent="0.3">
      <c r="J189" s="39"/>
      <c r="K189" s="40"/>
      <c r="L189" s="41"/>
      <c r="M189" s="34"/>
      <c r="N189" s="32"/>
      <c r="O189" s="34"/>
      <c r="P189" s="35"/>
      <c r="Q189" s="42"/>
      <c r="R189" s="42"/>
      <c r="S189" s="32"/>
      <c r="T189" s="34"/>
      <c r="U189" s="53"/>
    </row>
    <row r="190" spans="10:21" ht="20.100000000000001" customHeight="1" x14ac:dyDescent="0.3">
      <c r="J190" s="39"/>
      <c r="K190" s="40"/>
      <c r="L190" s="41"/>
      <c r="M190" s="34"/>
      <c r="N190" s="32"/>
      <c r="O190" s="34"/>
      <c r="P190" s="35"/>
      <c r="Q190" s="42"/>
      <c r="R190" s="42"/>
      <c r="S190" s="32"/>
      <c r="T190" s="34"/>
      <c r="U190" s="53"/>
    </row>
    <row r="191" spans="10:21" ht="20.100000000000001" customHeight="1" x14ac:dyDescent="0.3">
      <c r="J191" s="39"/>
      <c r="K191" s="40"/>
      <c r="L191" s="41"/>
      <c r="M191" s="34"/>
      <c r="N191" s="32"/>
      <c r="O191" s="34"/>
      <c r="P191" s="35"/>
      <c r="Q191" s="42"/>
      <c r="R191" s="42"/>
      <c r="S191" s="32"/>
      <c r="T191" s="34"/>
      <c r="U191" s="53"/>
    </row>
    <row r="192" spans="10:21" ht="20.100000000000001" customHeight="1" x14ac:dyDescent="0.3">
      <c r="J192" s="39"/>
      <c r="K192" s="40"/>
      <c r="L192" s="41"/>
      <c r="M192" s="34"/>
      <c r="N192" s="32"/>
      <c r="O192" s="34"/>
      <c r="P192" s="35"/>
      <c r="Q192" s="42"/>
      <c r="R192" s="42"/>
      <c r="S192" s="32"/>
      <c r="T192" s="34"/>
      <c r="U192" s="53"/>
    </row>
    <row r="193" spans="10:21" ht="20.100000000000001" customHeight="1" x14ac:dyDescent="0.3">
      <c r="J193" s="39"/>
      <c r="K193" s="40"/>
      <c r="L193" s="41"/>
      <c r="M193" s="34"/>
      <c r="N193" s="32"/>
      <c r="O193" s="34"/>
      <c r="P193" s="35"/>
      <c r="Q193" s="42"/>
      <c r="R193" s="42"/>
      <c r="S193" s="32"/>
      <c r="T193" s="34"/>
      <c r="U193" s="53"/>
    </row>
    <row r="194" spans="10:21" ht="20.100000000000001" customHeight="1" x14ac:dyDescent="0.3">
      <c r="J194" s="39"/>
      <c r="K194" s="40"/>
      <c r="L194" s="41"/>
      <c r="M194" s="34"/>
      <c r="N194" s="32"/>
      <c r="O194" s="34"/>
      <c r="P194" s="35"/>
      <c r="Q194" s="42"/>
      <c r="R194" s="42"/>
      <c r="S194" s="32"/>
      <c r="T194" s="34"/>
      <c r="U194" s="53"/>
    </row>
    <row r="195" spans="10:21" ht="20.100000000000001" customHeight="1" x14ac:dyDescent="0.3">
      <c r="J195" s="39"/>
      <c r="K195" s="40"/>
      <c r="L195" s="41"/>
      <c r="M195" s="34"/>
      <c r="N195" s="32"/>
      <c r="O195" s="34"/>
      <c r="P195" s="35"/>
      <c r="Q195" s="42"/>
      <c r="R195" s="42"/>
      <c r="S195" s="32"/>
      <c r="T195" s="34"/>
      <c r="U195" s="53"/>
    </row>
    <row r="196" spans="10:21" ht="20.100000000000001" customHeight="1" x14ac:dyDescent="0.3">
      <c r="J196" s="39"/>
      <c r="K196" s="40"/>
      <c r="L196" s="41"/>
      <c r="M196" s="34"/>
      <c r="N196" s="32"/>
      <c r="O196" s="34"/>
      <c r="P196" s="35"/>
      <c r="Q196" s="42"/>
      <c r="R196" s="42"/>
      <c r="S196" s="32"/>
      <c r="T196" s="34"/>
      <c r="U196" s="53"/>
    </row>
    <row r="197" spans="10:21" ht="20.100000000000001" customHeight="1" x14ac:dyDescent="0.3">
      <c r="J197" s="39"/>
      <c r="K197" s="40"/>
      <c r="L197" s="41"/>
      <c r="M197" s="34"/>
      <c r="N197" s="32"/>
      <c r="O197" s="34"/>
      <c r="P197" s="35"/>
      <c r="Q197" s="42"/>
      <c r="R197" s="42"/>
      <c r="S197" s="32"/>
      <c r="T197" s="34"/>
      <c r="U197" s="53"/>
    </row>
    <row r="198" spans="10:21" ht="20.100000000000001" customHeight="1" x14ac:dyDescent="0.3">
      <c r="J198" s="39"/>
      <c r="K198" s="40"/>
      <c r="L198" s="41"/>
      <c r="M198" s="34"/>
      <c r="N198" s="32"/>
      <c r="O198" s="34"/>
      <c r="P198" s="35"/>
      <c r="Q198" s="42"/>
      <c r="R198" s="42"/>
      <c r="S198" s="32"/>
      <c r="T198" s="34"/>
      <c r="U198" s="53"/>
    </row>
    <row r="199" spans="10:21" ht="20.100000000000001" customHeight="1" x14ac:dyDescent="0.3">
      <c r="J199" s="39"/>
      <c r="K199" s="40"/>
      <c r="L199" s="41"/>
      <c r="M199" s="34"/>
      <c r="N199" s="32"/>
      <c r="O199" s="34"/>
      <c r="P199" s="35"/>
      <c r="Q199" s="42"/>
      <c r="R199" s="42"/>
      <c r="S199" s="32"/>
      <c r="T199" s="34"/>
      <c r="U199" s="53"/>
    </row>
    <row r="200" spans="10:21" ht="20.100000000000001" customHeight="1" x14ac:dyDescent="0.3">
      <c r="J200" s="39"/>
      <c r="K200" s="40"/>
      <c r="L200" s="41"/>
      <c r="M200" s="34"/>
      <c r="N200" s="32"/>
      <c r="O200" s="34"/>
      <c r="P200" s="35"/>
      <c r="Q200" s="42"/>
      <c r="R200" s="42"/>
      <c r="S200" s="32"/>
      <c r="T200" s="34"/>
      <c r="U200" s="53"/>
    </row>
    <row r="201" spans="10:21" ht="20.100000000000001" customHeight="1" x14ac:dyDescent="0.3">
      <c r="J201" s="39"/>
      <c r="K201" s="40"/>
      <c r="L201" s="41"/>
      <c r="M201" s="34"/>
      <c r="N201" s="32"/>
      <c r="O201" s="34"/>
      <c r="P201" s="35"/>
      <c r="Q201" s="42"/>
      <c r="R201" s="42"/>
      <c r="S201" s="32"/>
      <c r="T201" s="34"/>
      <c r="U201" s="53"/>
    </row>
    <row r="202" spans="10:21" ht="20.100000000000001" customHeight="1" x14ac:dyDescent="0.3">
      <c r="J202" s="39"/>
      <c r="K202" s="40"/>
      <c r="L202" s="41"/>
      <c r="M202" s="34"/>
      <c r="N202" s="32"/>
      <c r="O202" s="34"/>
      <c r="P202" s="35"/>
      <c r="Q202" s="42"/>
      <c r="R202" s="42"/>
      <c r="S202" s="32"/>
      <c r="T202" s="34"/>
      <c r="U202" s="53"/>
    </row>
    <row r="203" spans="10:21" ht="20.100000000000001" customHeight="1" x14ac:dyDescent="0.3">
      <c r="J203" s="39"/>
      <c r="K203" s="40"/>
      <c r="L203" s="41"/>
      <c r="M203" s="34"/>
      <c r="N203" s="32"/>
      <c r="O203" s="34"/>
      <c r="P203" s="35"/>
      <c r="Q203" s="42"/>
      <c r="R203" s="42"/>
      <c r="S203" s="32"/>
      <c r="T203" s="34"/>
      <c r="U203" s="53"/>
    </row>
    <row r="204" spans="10:21" ht="20.100000000000001" customHeight="1" x14ac:dyDescent="0.3">
      <c r="J204" s="39"/>
      <c r="K204" s="40"/>
      <c r="L204" s="41"/>
      <c r="M204" s="34"/>
      <c r="N204" s="32"/>
      <c r="O204" s="34"/>
      <c r="P204" s="35"/>
      <c r="Q204" s="42"/>
      <c r="R204" s="42"/>
      <c r="S204" s="32"/>
      <c r="T204" s="34"/>
      <c r="U204" s="53"/>
    </row>
    <row r="205" spans="10:21" ht="20.100000000000001" customHeight="1" x14ac:dyDescent="0.3">
      <c r="J205" s="39"/>
      <c r="K205" s="40"/>
      <c r="L205" s="41"/>
      <c r="M205" s="34"/>
      <c r="N205" s="32"/>
      <c r="O205" s="34"/>
      <c r="P205" s="35"/>
      <c r="Q205" s="42"/>
      <c r="R205" s="42"/>
      <c r="S205" s="32"/>
      <c r="T205" s="34"/>
      <c r="U205" s="53"/>
    </row>
    <row r="206" spans="10:21" ht="20.100000000000001" customHeight="1" x14ac:dyDescent="0.3">
      <c r="J206" s="39"/>
      <c r="K206" s="40"/>
      <c r="L206" s="41"/>
      <c r="M206" s="34"/>
      <c r="N206" s="32"/>
      <c r="O206" s="34"/>
      <c r="P206" s="35"/>
      <c r="Q206" s="42"/>
      <c r="R206" s="42"/>
      <c r="S206" s="32"/>
      <c r="T206" s="34"/>
      <c r="U206" s="53"/>
    </row>
    <row r="207" spans="10:21" ht="20.100000000000001" customHeight="1" x14ac:dyDescent="0.3">
      <c r="J207" s="39"/>
      <c r="K207" s="40"/>
      <c r="L207" s="41"/>
      <c r="M207" s="34"/>
      <c r="N207" s="32"/>
      <c r="O207" s="34"/>
      <c r="P207" s="35"/>
      <c r="Q207" s="42"/>
      <c r="R207" s="42"/>
      <c r="S207" s="32"/>
      <c r="T207" s="34"/>
      <c r="U207" s="53"/>
    </row>
    <row r="208" spans="10:21" ht="20.100000000000001" customHeight="1" x14ac:dyDescent="0.3">
      <c r="J208" s="39"/>
      <c r="K208" s="40"/>
      <c r="L208" s="41"/>
      <c r="M208" s="34"/>
      <c r="N208" s="32"/>
      <c r="O208" s="34"/>
      <c r="P208" s="35"/>
      <c r="Q208" s="42"/>
      <c r="R208" s="42"/>
      <c r="S208" s="32"/>
      <c r="T208" s="34"/>
      <c r="U208" s="53"/>
    </row>
    <row r="209" spans="10:21" ht="20.100000000000001" customHeight="1" x14ac:dyDescent="0.3">
      <c r="J209" s="39"/>
      <c r="K209" s="40"/>
      <c r="L209" s="41"/>
      <c r="M209" s="34"/>
      <c r="N209" s="32"/>
      <c r="O209" s="34"/>
      <c r="P209" s="35"/>
      <c r="Q209" s="42"/>
      <c r="R209" s="42"/>
      <c r="S209" s="32"/>
      <c r="T209" s="34"/>
      <c r="U209" s="53"/>
    </row>
    <row r="210" spans="10:21" ht="20.100000000000001" customHeight="1" x14ac:dyDescent="0.3">
      <c r="J210" s="39"/>
      <c r="K210" s="40"/>
      <c r="L210" s="41"/>
      <c r="M210" s="34"/>
      <c r="N210" s="32"/>
      <c r="O210" s="34"/>
      <c r="P210" s="35"/>
      <c r="Q210" s="42"/>
      <c r="R210" s="42"/>
      <c r="S210" s="32"/>
      <c r="T210" s="34"/>
      <c r="U210" s="53"/>
    </row>
    <row r="211" spans="10:21" ht="20.100000000000001" customHeight="1" x14ac:dyDescent="0.3">
      <c r="J211" s="39"/>
      <c r="K211" s="40"/>
      <c r="L211" s="41"/>
      <c r="M211" s="34"/>
      <c r="N211" s="32"/>
      <c r="O211" s="34"/>
      <c r="P211" s="35"/>
      <c r="Q211" s="42"/>
      <c r="R211" s="42"/>
      <c r="S211" s="32"/>
      <c r="T211" s="34"/>
      <c r="U211" s="53"/>
    </row>
    <row r="212" spans="10:21" ht="20.100000000000001" customHeight="1" x14ac:dyDescent="0.3">
      <c r="J212" s="39"/>
      <c r="K212" s="40"/>
      <c r="L212" s="41"/>
      <c r="M212" s="34"/>
      <c r="N212" s="32"/>
      <c r="O212" s="34"/>
      <c r="P212" s="35"/>
      <c r="Q212" s="42"/>
      <c r="R212" s="42"/>
      <c r="S212" s="32"/>
      <c r="T212" s="34"/>
      <c r="U212" s="53"/>
    </row>
    <row r="213" spans="10:21" ht="20.100000000000001" customHeight="1" x14ac:dyDescent="0.3">
      <c r="J213" s="39"/>
      <c r="K213" s="40"/>
      <c r="L213" s="41"/>
      <c r="M213" s="34"/>
      <c r="N213" s="32"/>
      <c r="O213" s="34"/>
      <c r="P213" s="35"/>
      <c r="Q213" s="42"/>
      <c r="R213" s="42"/>
      <c r="S213" s="32"/>
      <c r="T213" s="34"/>
      <c r="U213" s="53"/>
    </row>
    <row r="214" spans="10:21" ht="20.100000000000001" customHeight="1" x14ac:dyDescent="0.3">
      <c r="J214" s="39"/>
      <c r="K214" s="40"/>
      <c r="L214" s="41"/>
      <c r="M214" s="34"/>
      <c r="N214" s="32"/>
      <c r="O214" s="34"/>
      <c r="P214" s="35"/>
      <c r="Q214" s="42"/>
      <c r="R214" s="42"/>
      <c r="S214" s="32"/>
      <c r="T214" s="34"/>
      <c r="U214" s="53"/>
    </row>
    <row r="215" spans="10:21" ht="20.100000000000001" customHeight="1" x14ac:dyDescent="0.3">
      <c r="J215" s="39"/>
      <c r="K215" s="40"/>
      <c r="L215" s="41"/>
      <c r="M215" s="34"/>
      <c r="N215" s="32"/>
      <c r="O215" s="34"/>
      <c r="P215" s="35"/>
      <c r="Q215" s="42"/>
      <c r="R215" s="42"/>
      <c r="S215" s="32"/>
      <c r="T215" s="34"/>
      <c r="U215" s="53"/>
    </row>
    <row r="216" spans="10:21" ht="20.100000000000001" customHeight="1" x14ac:dyDescent="0.3">
      <c r="J216" s="39"/>
      <c r="K216" s="40"/>
      <c r="L216" s="41"/>
      <c r="M216" s="34"/>
      <c r="N216" s="32"/>
      <c r="O216" s="34"/>
      <c r="P216" s="35"/>
      <c r="Q216" s="42"/>
      <c r="R216" s="42"/>
      <c r="S216" s="32"/>
      <c r="T216" s="34"/>
      <c r="U216" s="53"/>
    </row>
    <row r="217" spans="10:21" ht="20.100000000000001" customHeight="1" x14ac:dyDescent="0.3">
      <c r="J217" s="39"/>
      <c r="K217" s="40"/>
      <c r="L217" s="41"/>
      <c r="M217" s="34"/>
      <c r="N217" s="32"/>
      <c r="O217" s="34"/>
      <c r="P217" s="35"/>
      <c r="Q217" s="42"/>
      <c r="R217" s="42"/>
      <c r="S217" s="32"/>
      <c r="T217" s="34"/>
      <c r="U217" s="53"/>
    </row>
    <row r="218" spans="10:21" ht="20.100000000000001" customHeight="1" x14ac:dyDescent="0.3">
      <c r="J218" s="39"/>
      <c r="K218" s="40"/>
      <c r="L218" s="41"/>
      <c r="M218" s="34"/>
      <c r="N218" s="32"/>
      <c r="O218" s="34"/>
      <c r="P218" s="35"/>
      <c r="Q218" s="42"/>
      <c r="R218" s="42"/>
      <c r="S218" s="32"/>
      <c r="T218" s="34"/>
      <c r="U218" s="53"/>
    </row>
    <row r="219" spans="10:21" ht="20.100000000000001" customHeight="1" x14ac:dyDescent="0.3">
      <c r="J219" s="39"/>
      <c r="K219" s="40"/>
      <c r="L219" s="41"/>
      <c r="M219" s="34"/>
      <c r="N219" s="32"/>
      <c r="O219" s="34"/>
      <c r="P219" s="35"/>
      <c r="Q219" s="42"/>
      <c r="R219" s="42"/>
      <c r="S219" s="32"/>
      <c r="T219" s="34"/>
      <c r="U219" s="53"/>
    </row>
    <row r="220" spans="10:21" ht="20.100000000000001" customHeight="1" x14ac:dyDescent="0.3">
      <c r="J220" s="39"/>
      <c r="K220" s="40"/>
      <c r="L220" s="41"/>
      <c r="M220" s="34"/>
      <c r="N220" s="32"/>
      <c r="O220" s="34"/>
      <c r="P220" s="35"/>
      <c r="Q220" s="42"/>
      <c r="R220" s="42"/>
      <c r="S220" s="32"/>
      <c r="T220" s="34"/>
      <c r="U220" s="53"/>
    </row>
    <row r="221" spans="10:21" ht="20.100000000000001" customHeight="1" x14ac:dyDescent="0.3">
      <c r="J221" s="39"/>
      <c r="K221" s="40"/>
      <c r="L221" s="41"/>
      <c r="M221" s="34"/>
      <c r="N221" s="32"/>
      <c r="O221" s="34"/>
      <c r="P221" s="35"/>
      <c r="Q221" s="42"/>
      <c r="R221" s="42"/>
      <c r="S221" s="32"/>
      <c r="T221" s="34"/>
      <c r="U221" s="53"/>
    </row>
    <row r="222" spans="10:21" ht="20.100000000000001" customHeight="1" x14ac:dyDescent="0.3">
      <c r="J222" s="39"/>
      <c r="K222" s="40"/>
      <c r="L222" s="41"/>
      <c r="M222" s="34"/>
      <c r="N222" s="32"/>
      <c r="O222" s="34"/>
      <c r="P222" s="35"/>
      <c r="Q222" s="42"/>
      <c r="R222" s="42"/>
      <c r="S222" s="32"/>
      <c r="T222" s="34"/>
      <c r="U222" s="53"/>
    </row>
    <row r="223" spans="10:21" ht="20.100000000000001" customHeight="1" x14ac:dyDescent="0.3">
      <c r="J223" s="39"/>
      <c r="K223" s="40"/>
      <c r="L223" s="41"/>
      <c r="M223" s="34"/>
      <c r="N223" s="32"/>
      <c r="O223" s="34"/>
      <c r="P223" s="35"/>
      <c r="Q223" s="42"/>
      <c r="R223" s="42"/>
      <c r="S223" s="32"/>
      <c r="T223" s="34"/>
      <c r="U223" s="53"/>
    </row>
    <row r="224" spans="10:21" ht="20.100000000000001" customHeight="1" x14ac:dyDescent="0.3">
      <c r="J224" s="39"/>
      <c r="K224" s="40"/>
      <c r="L224" s="41"/>
      <c r="M224" s="34"/>
      <c r="N224" s="32"/>
      <c r="O224" s="34"/>
      <c r="P224" s="35"/>
      <c r="Q224" s="42"/>
      <c r="R224" s="42"/>
      <c r="S224" s="32"/>
      <c r="T224" s="34"/>
      <c r="U224" s="53"/>
    </row>
    <row r="225" spans="10:21" ht="20.100000000000001" customHeight="1" x14ac:dyDescent="0.3">
      <c r="J225" s="39"/>
      <c r="K225" s="40"/>
      <c r="L225" s="41"/>
      <c r="M225" s="34"/>
      <c r="N225" s="32"/>
      <c r="O225" s="34"/>
      <c r="P225" s="35"/>
      <c r="Q225" s="42"/>
      <c r="R225" s="42"/>
      <c r="S225" s="32"/>
      <c r="T225" s="34"/>
      <c r="U225" s="53"/>
    </row>
    <row r="226" spans="10:21" ht="20.100000000000001" customHeight="1" x14ac:dyDescent="0.3">
      <c r="J226" s="39"/>
      <c r="K226" s="40"/>
      <c r="L226" s="41"/>
      <c r="M226" s="34"/>
      <c r="N226" s="32"/>
      <c r="O226" s="34"/>
      <c r="P226" s="35"/>
      <c r="Q226" s="42"/>
      <c r="R226" s="42"/>
      <c r="S226" s="32"/>
      <c r="T226" s="34"/>
      <c r="U226" s="53"/>
    </row>
    <row r="227" spans="10:21" ht="20.100000000000001" customHeight="1" x14ac:dyDescent="0.3">
      <c r="J227" s="39"/>
      <c r="K227" s="40"/>
      <c r="L227" s="41"/>
      <c r="M227" s="34"/>
      <c r="N227" s="32"/>
      <c r="O227" s="34"/>
      <c r="P227" s="35"/>
      <c r="Q227" s="42"/>
      <c r="R227" s="42"/>
      <c r="S227" s="32"/>
      <c r="T227" s="34"/>
      <c r="U227" s="53"/>
    </row>
    <row r="228" spans="10:21" ht="20.100000000000001" customHeight="1" x14ac:dyDescent="0.3">
      <c r="J228" s="39"/>
      <c r="K228" s="40"/>
      <c r="L228" s="41"/>
      <c r="M228" s="34"/>
      <c r="N228" s="32"/>
      <c r="O228" s="34"/>
      <c r="P228" s="35"/>
      <c r="Q228" s="42"/>
      <c r="R228" s="42"/>
      <c r="S228" s="32"/>
      <c r="T228" s="34"/>
      <c r="U228" s="53"/>
    </row>
    <row r="229" spans="10:21" ht="20.100000000000001" customHeight="1" x14ac:dyDescent="0.3">
      <c r="J229" s="39"/>
      <c r="K229" s="40"/>
      <c r="L229" s="41"/>
      <c r="M229" s="34"/>
      <c r="N229" s="32"/>
      <c r="O229" s="34"/>
      <c r="P229" s="35"/>
      <c r="Q229" s="42"/>
      <c r="R229" s="42"/>
      <c r="S229" s="32"/>
      <c r="T229" s="34"/>
      <c r="U229" s="53"/>
    </row>
    <row r="230" spans="10:21" ht="20.100000000000001" customHeight="1" x14ac:dyDescent="0.3">
      <c r="J230" s="39"/>
      <c r="K230" s="40"/>
      <c r="L230" s="41"/>
      <c r="M230" s="34"/>
      <c r="N230" s="32"/>
      <c r="O230" s="34"/>
      <c r="P230" s="35"/>
      <c r="Q230" s="42"/>
      <c r="R230" s="42"/>
      <c r="S230" s="32"/>
      <c r="T230" s="34"/>
      <c r="U230" s="53"/>
    </row>
    <row r="231" spans="10:21" ht="20.100000000000001" customHeight="1" x14ac:dyDescent="0.3">
      <c r="J231" s="39"/>
      <c r="K231" s="40"/>
      <c r="L231" s="41"/>
      <c r="M231" s="34"/>
      <c r="N231" s="32"/>
      <c r="O231" s="34"/>
      <c r="P231" s="35"/>
      <c r="Q231" s="42"/>
      <c r="R231" s="42"/>
      <c r="S231" s="32"/>
      <c r="T231" s="34"/>
      <c r="U231" s="53"/>
    </row>
    <row r="232" spans="10:21" ht="20.100000000000001" customHeight="1" x14ac:dyDescent="0.3">
      <c r="J232" s="39"/>
      <c r="K232" s="40"/>
      <c r="L232" s="41"/>
      <c r="M232" s="34"/>
      <c r="N232" s="32"/>
      <c r="O232" s="34"/>
      <c r="P232" s="35"/>
      <c r="Q232" s="42"/>
      <c r="R232" s="42"/>
      <c r="S232" s="32"/>
      <c r="T232" s="34"/>
      <c r="U232" s="53"/>
    </row>
    <row r="233" spans="10:21" ht="20.100000000000001" customHeight="1" x14ac:dyDescent="0.3">
      <c r="J233" s="39"/>
      <c r="K233" s="40"/>
      <c r="L233" s="41"/>
      <c r="M233" s="34"/>
      <c r="N233" s="32"/>
      <c r="O233" s="34"/>
      <c r="P233" s="35"/>
      <c r="Q233" s="42"/>
      <c r="R233" s="42"/>
      <c r="S233" s="32"/>
      <c r="T233" s="34"/>
      <c r="U233" s="53"/>
    </row>
    <row r="234" spans="10:21" ht="20.100000000000001" customHeight="1" x14ac:dyDescent="0.3">
      <c r="J234" s="39"/>
      <c r="K234" s="40"/>
      <c r="L234" s="41"/>
      <c r="M234" s="34"/>
      <c r="N234" s="32"/>
      <c r="O234" s="34"/>
      <c r="P234" s="35"/>
      <c r="Q234" s="42"/>
      <c r="R234" s="42"/>
      <c r="S234" s="32"/>
      <c r="T234" s="34"/>
      <c r="U234" s="53"/>
    </row>
    <row r="235" spans="10:21" ht="20.100000000000001" customHeight="1" x14ac:dyDescent="0.3">
      <c r="J235" s="39"/>
      <c r="K235" s="40"/>
      <c r="L235" s="41"/>
      <c r="M235" s="34"/>
      <c r="N235" s="32"/>
      <c r="O235" s="34"/>
      <c r="P235" s="35"/>
      <c r="Q235" s="42"/>
      <c r="R235" s="42"/>
      <c r="S235" s="32"/>
      <c r="T235" s="34"/>
      <c r="U235" s="53"/>
    </row>
    <row r="236" spans="10:21" ht="20.100000000000001" customHeight="1" x14ac:dyDescent="0.3">
      <c r="J236" s="39"/>
      <c r="K236" s="40"/>
      <c r="L236" s="41"/>
      <c r="M236" s="34"/>
      <c r="N236" s="32"/>
      <c r="O236" s="34"/>
      <c r="P236" s="35"/>
      <c r="Q236" s="42"/>
      <c r="R236" s="42"/>
      <c r="S236" s="32"/>
      <c r="T236" s="34"/>
      <c r="U236" s="53"/>
    </row>
    <row r="237" spans="10:21" ht="20.100000000000001" customHeight="1" x14ac:dyDescent="0.3">
      <c r="J237" s="39"/>
      <c r="K237" s="40"/>
      <c r="L237" s="41"/>
      <c r="M237" s="34"/>
      <c r="N237" s="32"/>
      <c r="O237" s="34"/>
      <c r="P237" s="35"/>
      <c r="Q237" s="42"/>
      <c r="R237" s="42"/>
      <c r="S237" s="32"/>
      <c r="T237" s="34"/>
      <c r="U237" s="53"/>
    </row>
    <row r="238" spans="10:21" ht="20.100000000000001" customHeight="1" x14ac:dyDescent="0.3">
      <c r="J238" s="39"/>
      <c r="K238" s="40"/>
      <c r="L238" s="41"/>
      <c r="M238" s="34"/>
      <c r="N238" s="32"/>
      <c r="O238" s="34"/>
      <c r="P238" s="35"/>
      <c r="Q238" s="42"/>
      <c r="R238" s="42"/>
      <c r="S238" s="32"/>
      <c r="T238" s="34"/>
      <c r="U238" s="53"/>
    </row>
    <row r="239" spans="10:21" ht="20.100000000000001" customHeight="1" x14ac:dyDescent="0.3">
      <c r="J239" s="39"/>
      <c r="K239" s="40"/>
      <c r="L239" s="41"/>
      <c r="M239" s="34"/>
      <c r="N239" s="32"/>
      <c r="O239" s="34"/>
      <c r="P239" s="35"/>
      <c r="Q239" s="42"/>
      <c r="R239" s="42"/>
      <c r="S239" s="32"/>
      <c r="T239" s="34"/>
      <c r="U239" s="53"/>
    </row>
    <row r="240" spans="10:21" ht="20.100000000000001" customHeight="1" x14ac:dyDescent="0.3">
      <c r="J240" s="39"/>
      <c r="K240" s="40"/>
      <c r="L240" s="41"/>
      <c r="M240" s="34"/>
      <c r="N240" s="32"/>
      <c r="O240" s="34"/>
      <c r="P240" s="35"/>
      <c r="Q240" s="42"/>
      <c r="R240" s="42"/>
      <c r="S240" s="32"/>
      <c r="T240" s="34"/>
      <c r="U240" s="53"/>
    </row>
    <row r="241" spans="10:21" ht="20.100000000000001" customHeight="1" x14ac:dyDescent="0.3">
      <c r="J241" s="39"/>
      <c r="K241" s="40"/>
      <c r="L241" s="41"/>
      <c r="M241" s="34"/>
      <c r="N241" s="32"/>
      <c r="O241" s="34"/>
      <c r="P241" s="35"/>
      <c r="Q241" s="42"/>
      <c r="R241" s="42"/>
      <c r="S241" s="32"/>
      <c r="T241" s="34"/>
      <c r="U241" s="53"/>
    </row>
  </sheetData>
  <mergeCells count="2">
    <mergeCell ref="B2:H2"/>
    <mergeCell ref="B3:H3"/>
  </mergeCells>
  <dataValidations count="1">
    <dataValidation type="list" allowBlank="1" showInputMessage="1" showErrorMessage="1" sqref="U9" xr:uid="{A9CD3677-1FA7-405A-B061-C572B8C2B1EC}">
      <formula1>$V$11:$V$37</formula1>
    </dataValidation>
  </dataValidations>
  <pageMargins left="0.78740157480314965" right="0.39370078740157483" top="0.59055118110236227" bottom="0.59055118110236227" header="0.31496062992125984" footer="0.31496062992125984"/>
  <pageSetup paperSize="256" scale="85" fitToHeight="0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FE603-96AB-48E5-9756-5D7E6E4061C5}">
  <sheetPr>
    <tabColor rgb="FF92D050"/>
    <pageSetUpPr fitToPage="1"/>
  </sheetPr>
  <dimension ref="B1:V207"/>
  <sheetViews>
    <sheetView topLeftCell="A67" zoomScaleNormal="100" workbookViewId="0">
      <selection activeCell="F85" sqref="F85:H85"/>
    </sheetView>
  </sheetViews>
  <sheetFormatPr defaultColWidth="9.21875" defaultRowHeight="13.8" x14ac:dyDescent="0.3"/>
  <cols>
    <col min="1" max="1" width="9.21875" style="91"/>
    <col min="2" max="2" width="16.21875" style="90" bestFit="1" customWidth="1"/>
    <col min="3" max="3" width="8.77734375" style="90" customWidth="1"/>
    <col min="4" max="4" width="8.77734375" style="91" customWidth="1"/>
    <col min="5" max="5" width="35.77734375" style="91" customWidth="1"/>
    <col min="6" max="8" width="13.77734375" style="114" customWidth="1"/>
    <col min="9" max="9" width="1.77734375" style="91" bestFit="1" customWidth="1"/>
    <col min="10" max="11" width="3.77734375" style="91" bestFit="1" customWidth="1"/>
    <col min="12" max="12" width="9.44140625" style="91" bestFit="1" customWidth="1"/>
    <col min="13" max="13" width="18.21875" style="91" bestFit="1" customWidth="1"/>
    <col min="14" max="14" width="39" style="91" bestFit="1" customWidth="1"/>
    <col min="15" max="15" width="4.21875" style="91" bestFit="1" customWidth="1"/>
    <col min="16" max="16" width="34" style="91" bestFit="1" customWidth="1"/>
    <col min="17" max="17" width="20.21875" style="91" bestFit="1" customWidth="1"/>
    <col min="18" max="18" width="21" style="91" bestFit="1" customWidth="1"/>
    <col min="19" max="19" width="8" style="91" bestFit="1" customWidth="1"/>
    <col min="20" max="20" width="6.77734375" style="91" bestFit="1" customWidth="1"/>
    <col min="21" max="21" width="44" style="91" bestFit="1" customWidth="1"/>
    <col min="22" max="22" width="6.77734375" style="91" bestFit="1" customWidth="1"/>
    <col min="23" max="16384" width="9.21875" style="91"/>
  </cols>
  <sheetData>
    <row r="1" spans="2:22" ht="27.6" hidden="1" x14ac:dyDescent="0.3">
      <c r="B1" s="105" t="s">
        <v>6</v>
      </c>
      <c r="C1" s="105" t="s">
        <v>7</v>
      </c>
      <c r="D1" s="105" t="s">
        <v>8</v>
      </c>
      <c r="E1" s="105" t="s">
        <v>9</v>
      </c>
      <c r="F1" s="106" t="s">
        <v>10</v>
      </c>
      <c r="G1" s="106" t="s">
        <v>11</v>
      </c>
      <c r="H1" s="107" t="s">
        <v>12</v>
      </c>
      <c r="I1" s="91">
        <v>1</v>
      </c>
      <c r="J1" s="108" t="s">
        <v>38</v>
      </c>
      <c r="K1" s="108" t="s">
        <v>39</v>
      </c>
      <c r="L1" s="109" t="s">
        <v>40</v>
      </c>
      <c r="M1" s="110" t="s">
        <v>41</v>
      </c>
      <c r="N1" s="110" t="s">
        <v>42</v>
      </c>
      <c r="O1" s="110" t="s">
        <v>43</v>
      </c>
      <c r="P1" s="110" t="s">
        <v>44</v>
      </c>
      <c r="Q1" s="110" t="s">
        <v>45</v>
      </c>
      <c r="R1" s="110" t="s">
        <v>46</v>
      </c>
      <c r="S1" s="110" t="s">
        <v>47</v>
      </c>
      <c r="T1" s="110" t="s">
        <v>48</v>
      </c>
      <c r="U1" s="110" t="s">
        <v>49</v>
      </c>
      <c r="V1" s="111" t="s">
        <v>37</v>
      </c>
    </row>
    <row r="2" spans="2:22" ht="15.6" x14ac:dyDescent="0.3">
      <c r="B2" s="249" t="s">
        <v>51</v>
      </c>
      <c r="C2" s="249"/>
      <c r="D2" s="249"/>
      <c r="E2" s="249"/>
      <c r="F2" s="249"/>
      <c r="G2" s="249"/>
      <c r="H2" s="249"/>
    </row>
    <row r="3" spans="2:22" ht="15.6" x14ac:dyDescent="0.3">
      <c r="B3" s="249" t="s">
        <v>155</v>
      </c>
      <c r="C3" s="249"/>
      <c r="D3" s="249"/>
      <c r="E3" s="249"/>
      <c r="F3" s="249"/>
      <c r="G3" s="249"/>
      <c r="H3" s="249"/>
    </row>
    <row r="4" spans="2:22" x14ac:dyDescent="0.3">
      <c r="B4" s="1"/>
      <c r="C4" s="1"/>
      <c r="D4" s="1"/>
      <c r="E4" s="1"/>
      <c r="F4" s="11"/>
      <c r="G4" s="11"/>
      <c r="H4" s="11"/>
    </row>
    <row r="5" spans="2:22" x14ac:dyDescent="0.3">
      <c r="B5" s="12" t="s">
        <v>0</v>
      </c>
      <c r="C5" s="1"/>
      <c r="D5" s="251" t="s">
        <v>13</v>
      </c>
      <c r="E5" s="251"/>
      <c r="F5" s="251"/>
      <c r="G5" s="251"/>
      <c r="H5" s="251"/>
    </row>
    <row r="6" spans="2:22" x14ac:dyDescent="0.3">
      <c r="B6" s="12" t="s">
        <v>1</v>
      </c>
      <c r="C6" s="1"/>
      <c r="D6" s="251" t="s">
        <v>14</v>
      </c>
      <c r="E6" s="251"/>
      <c r="F6" s="251"/>
      <c r="G6" s="251"/>
      <c r="H6" s="251"/>
    </row>
    <row r="7" spans="2:22" x14ac:dyDescent="0.3">
      <c r="B7" s="12" t="s">
        <v>2</v>
      </c>
      <c r="C7" s="1"/>
      <c r="D7" s="251" t="s">
        <v>3</v>
      </c>
      <c r="E7" s="251"/>
      <c r="F7" s="251"/>
      <c r="G7" s="251"/>
      <c r="H7" s="251"/>
      <c r="I7" s="112"/>
    </row>
    <row r="8" spans="2:22" x14ac:dyDescent="0.3">
      <c r="B8" s="15" t="s">
        <v>4</v>
      </c>
      <c r="C8" s="96"/>
      <c r="D8" s="252" t="s">
        <v>5</v>
      </c>
      <c r="E8" s="252"/>
      <c r="F8" s="252"/>
      <c r="G8" s="252"/>
      <c r="H8" s="252"/>
      <c r="I8" s="113"/>
    </row>
    <row r="9" spans="2:22" x14ac:dyDescent="0.3">
      <c r="B9" s="10"/>
      <c r="C9" s="10"/>
      <c r="D9" s="10"/>
      <c r="E9" s="4"/>
      <c r="F9" s="5"/>
      <c r="G9" s="6"/>
      <c r="H9" s="5"/>
      <c r="J9" s="115"/>
      <c r="K9" s="116"/>
      <c r="L9" s="117">
        <v>2</v>
      </c>
      <c r="M9" s="118"/>
      <c r="N9" s="115"/>
      <c r="O9" s="115"/>
      <c r="P9" s="115"/>
      <c r="Q9" s="115"/>
      <c r="R9" s="115"/>
      <c r="S9" s="115"/>
      <c r="T9" s="111" t="s">
        <v>37</v>
      </c>
      <c r="U9" s="115"/>
      <c r="V9" s="115"/>
    </row>
    <row r="10" spans="2:22" ht="30" customHeight="1" x14ac:dyDescent="0.3">
      <c r="B10" s="119" t="s">
        <v>6</v>
      </c>
      <c r="C10" s="119" t="s">
        <v>7</v>
      </c>
      <c r="D10" s="119" t="s">
        <v>8</v>
      </c>
      <c r="E10" s="119" t="s">
        <v>9</v>
      </c>
      <c r="F10" s="120" t="s">
        <v>80</v>
      </c>
      <c r="G10" s="120" t="s">
        <v>79</v>
      </c>
      <c r="H10" s="121" t="s">
        <v>12</v>
      </c>
      <c r="J10" s="108" t="s">
        <v>38</v>
      </c>
      <c r="K10" s="108" t="s">
        <v>39</v>
      </c>
      <c r="L10" s="109" t="s">
        <v>40</v>
      </c>
      <c r="M10" s="110" t="s">
        <v>41</v>
      </c>
      <c r="N10" s="110" t="s">
        <v>42</v>
      </c>
      <c r="O10" s="110" t="s">
        <v>43</v>
      </c>
      <c r="P10" s="110" t="s">
        <v>44</v>
      </c>
      <c r="Q10" s="110" t="s">
        <v>45</v>
      </c>
      <c r="R10" s="110" t="s">
        <v>46</v>
      </c>
      <c r="S10" s="110" t="s">
        <v>47</v>
      </c>
      <c r="T10" s="110" t="s">
        <v>48</v>
      </c>
      <c r="U10" s="110" t="s">
        <v>49</v>
      </c>
      <c r="V10" s="111" t="s">
        <v>37</v>
      </c>
    </row>
    <row r="11" spans="2:22" ht="15" customHeight="1" x14ac:dyDescent="0.3">
      <c r="B11" s="74">
        <v>45901</v>
      </c>
      <c r="C11" s="75"/>
      <c r="D11" s="75"/>
      <c r="E11" s="76" t="s">
        <v>57</v>
      </c>
      <c r="F11" s="78">
        <f>'AGU25'!F77</f>
        <v>302464334.05999994</v>
      </c>
      <c r="G11" s="80"/>
      <c r="H11" s="78">
        <f>F11</f>
        <v>302464334.05999994</v>
      </c>
      <c r="J11" s="122">
        <f t="shared" ref="J11" si="0">D11</f>
        <v>0</v>
      </c>
      <c r="K11" s="123">
        <f>DAY(B11)</f>
        <v>1</v>
      </c>
      <c r="L11" s="124" t="str">
        <f>PROPER(TRIM(MID(SUBSTITUTE($B$3," ",REPT(" ",99)),99*INT((LEN($B$3)-LEN(SUBSTITUTE($B$3," ","")))/2),99)))</f>
        <v>September</v>
      </c>
      <c r="M11" s="118" t="str">
        <f>IF(J11&lt;1," ","JV-KB/TK-"&amp;$L$11&amp;"-"&amp;J11)</f>
        <v xml:space="preserve"> </v>
      </c>
      <c r="N11" s="115" t="str">
        <f>"KB/TK "&amp;E11</f>
        <v>KB/TK Saldo bulan lalu</v>
      </c>
      <c r="O11" s="118" t="s">
        <v>127</v>
      </c>
      <c r="P11" s="125" t="str">
        <f t="shared" ref="P11" si="1">E11</f>
        <v>Saldo bulan lalu</v>
      </c>
      <c r="Q11" s="126">
        <f t="shared" ref="Q11" si="2">F11+G11</f>
        <v>302464334.05999994</v>
      </c>
      <c r="R11" s="126">
        <f t="shared" ref="R11" si="3">Q11</f>
        <v>302464334.05999994</v>
      </c>
      <c r="S11" s="115"/>
      <c r="T11" s="118" t="str">
        <f>$T$10</f>
        <v>UNIT</v>
      </c>
      <c r="U11" s="127" t="str">
        <f>CONCATENATE(T11,N11)</f>
        <v>UNITKB/TK Saldo bulan lalu</v>
      </c>
      <c r="V11" s="111"/>
    </row>
    <row r="12" spans="2:22" ht="15" customHeight="1" x14ac:dyDescent="0.3">
      <c r="B12" s="74">
        <v>45901</v>
      </c>
      <c r="C12" s="75">
        <v>530701</v>
      </c>
      <c r="D12" s="75">
        <v>1</v>
      </c>
      <c r="E12" s="76" t="s">
        <v>33</v>
      </c>
      <c r="F12" s="78"/>
      <c r="G12" s="81">
        <v>620000</v>
      </c>
      <c r="H12" s="79">
        <f>H11+F12-G12</f>
        <v>301844334.05999994</v>
      </c>
      <c r="J12" s="122">
        <f t="shared" ref="J12:J75" si="4">D12</f>
        <v>1</v>
      </c>
      <c r="K12" s="123">
        <f t="shared" ref="K12:K75" si="5">DAY(B12)</f>
        <v>1</v>
      </c>
      <c r="L12" s="124" t="str">
        <f t="shared" ref="L12:L75" si="6">PROPER(TRIM(MID(SUBSTITUTE($B$3," ",REPT(" ",99)),99*INT((LEN($B$3)-LEN(SUBSTITUTE($B$3," ","")))/2),99)))</f>
        <v>September</v>
      </c>
      <c r="M12" s="118" t="str">
        <f t="shared" ref="M12:M75" si="7">IF(J12&lt;1," ","JV-KB/TK-"&amp;$L$11&amp;"-"&amp;J12)</f>
        <v>JV-KB/TK-September-1</v>
      </c>
      <c r="N12" s="115" t="str">
        <f t="shared" ref="N12:N75" si="8">"KB/TK "&amp;E12</f>
        <v xml:space="preserve">KB/TK Air mineral galon </v>
      </c>
      <c r="O12" s="118" t="s">
        <v>127</v>
      </c>
      <c r="P12" s="125" t="str">
        <f t="shared" ref="P12:P75" si="9">E12</f>
        <v xml:space="preserve">Air mineral galon </v>
      </c>
      <c r="Q12" s="126">
        <f t="shared" ref="Q12:Q75" si="10">F12+G12</f>
        <v>620000</v>
      </c>
      <c r="R12" s="126">
        <f t="shared" ref="R12:R75" si="11">Q12</f>
        <v>620000</v>
      </c>
      <c r="S12" s="115"/>
      <c r="T12" s="118" t="str">
        <f t="shared" ref="T12:T75" si="12">$T$10</f>
        <v>UNIT</v>
      </c>
      <c r="U12" s="127" t="str">
        <f t="shared" ref="U12:U75" si="13">CONCATENATE(T12,N12)</f>
        <v xml:space="preserve">UNITKB/TK Air mineral galon </v>
      </c>
      <c r="V12" s="111"/>
    </row>
    <row r="13" spans="2:22" ht="15" customHeight="1" x14ac:dyDescent="0.3">
      <c r="B13" s="74">
        <v>45901</v>
      </c>
      <c r="C13" s="75"/>
      <c r="D13" s="75"/>
      <c r="E13" s="76" t="s">
        <v>156</v>
      </c>
      <c r="F13" s="78">
        <v>700000</v>
      </c>
      <c r="G13" s="81"/>
      <c r="H13" s="79">
        <f t="shared" ref="H13:H75" si="14">H12+F13-G13</f>
        <v>302544334.05999994</v>
      </c>
      <c r="J13" s="122">
        <f t="shared" si="4"/>
        <v>0</v>
      </c>
      <c r="K13" s="123">
        <f t="shared" si="5"/>
        <v>1</v>
      </c>
      <c r="L13" s="124" t="str">
        <f t="shared" si="6"/>
        <v>September</v>
      </c>
      <c r="M13" s="118" t="str">
        <f t="shared" si="7"/>
        <v xml:space="preserve"> </v>
      </c>
      <c r="N13" s="115" t="str">
        <f t="shared" si="8"/>
        <v>KB/TK Pengambilan Droping (Sewa Sound Milad)</v>
      </c>
      <c r="O13" s="118" t="s">
        <v>127</v>
      </c>
      <c r="P13" s="125" t="str">
        <f t="shared" si="9"/>
        <v>Pengambilan Droping (Sewa Sound Milad)</v>
      </c>
      <c r="Q13" s="126">
        <f t="shared" si="10"/>
        <v>700000</v>
      </c>
      <c r="R13" s="126">
        <f t="shared" si="11"/>
        <v>700000</v>
      </c>
      <c r="S13" s="115"/>
      <c r="T13" s="118" t="str">
        <f t="shared" si="12"/>
        <v>UNIT</v>
      </c>
      <c r="U13" s="127" t="str">
        <f t="shared" si="13"/>
        <v>UNITKB/TK Pengambilan Droping (Sewa Sound Milad)</v>
      </c>
      <c r="V13" s="111"/>
    </row>
    <row r="14" spans="2:22" ht="15" customHeight="1" x14ac:dyDescent="0.3">
      <c r="B14" s="74">
        <v>45901</v>
      </c>
      <c r="C14" s="100"/>
      <c r="D14" s="100"/>
      <c r="E14" s="76" t="s">
        <v>151</v>
      </c>
      <c r="F14" s="78"/>
      <c r="G14" s="81">
        <v>700000</v>
      </c>
      <c r="H14" s="79">
        <f t="shared" si="14"/>
        <v>301844334.05999994</v>
      </c>
      <c r="J14" s="122">
        <f t="shared" si="4"/>
        <v>0</v>
      </c>
      <c r="K14" s="123">
        <f t="shared" si="5"/>
        <v>1</v>
      </c>
      <c r="L14" s="124" t="str">
        <f t="shared" si="6"/>
        <v>September</v>
      </c>
      <c r="M14" s="118" t="str">
        <f t="shared" si="7"/>
        <v xml:space="preserve"> </v>
      </c>
      <c r="N14" s="115" t="str">
        <f t="shared" si="8"/>
        <v>KB/TK Diterima kas tunai di Bendahara</v>
      </c>
      <c r="O14" s="118" t="s">
        <v>127</v>
      </c>
      <c r="P14" s="125" t="str">
        <f t="shared" si="9"/>
        <v>Diterima kas tunai di Bendahara</v>
      </c>
      <c r="Q14" s="126">
        <f t="shared" si="10"/>
        <v>700000</v>
      </c>
      <c r="R14" s="126">
        <f t="shared" si="11"/>
        <v>700000</v>
      </c>
      <c r="S14" s="115"/>
      <c r="T14" s="118" t="str">
        <f t="shared" si="12"/>
        <v>UNIT</v>
      </c>
      <c r="U14" s="127" t="str">
        <f t="shared" si="13"/>
        <v>UNITKB/TK Diterima kas tunai di Bendahara</v>
      </c>
      <c r="V14" s="111"/>
    </row>
    <row r="15" spans="2:22" ht="15" customHeight="1" x14ac:dyDescent="0.3">
      <c r="B15" s="104">
        <v>45902</v>
      </c>
      <c r="C15" s="100"/>
      <c r="D15" s="100"/>
      <c r="E15" s="101" t="s">
        <v>164</v>
      </c>
      <c r="F15" s="102"/>
      <c r="G15" s="102">
        <v>10000</v>
      </c>
      <c r="H15" s="79">
        <f t="shared" si="14"/>
        <v>301834334.05999994</v>
      </c>
      <c r="J15" s="122">
        <f t="shared" si="4"/>
        <v>0</v>
      </c>
      <c r="K15" s="123">
        <f t="shared" si="5"/>
        <v>2</v>
      </c>
      <c r="L15" s="124" t="str">
        <f t="shared" si="6"/>
        <v>September</v>
      </c>
      <c r="M15" s="118" t="str">
        <f t="shared" si="7"/>
        <v xml:space="preserve"> </v>
      </c>
      <c r="N15" s="115" t="str">
        <f t="shared" si="8"/>
        <v>KB/TK By. Adm BSMNet AUG 25</v>
      </c>
      <c r="O15" s="118" t="s">
        <v>127</v>
      </c>
      <c r="P15" s="125" t="str">
        <f t="shared" si="9"/>
        <v>By. Adm BSMNet AUG 25</v>
      </c>
      <c r="Q15" s="126">
        <f t="shared" si="10"/>
        <v>10000</v>
      </c>
      <c r="R15" s="126">
        <f t="shared" si="11"/>
        <v>10000</v>
      </c>
      <c r="S15" s="115"/>
      <c r="T15" s="118" t="str">
        <f t="shared" si="12"/>
        <v>UNIT</v>
      </c>
      <c r="U15" s="127" t="str">
        <f t="shared" si="13"/>
        <v>UNITKB/TK By. Adm BSMNet AUG 25</v>
      </c>
      <c r="V15" s="111"/>
    </row>
    <row r="16" spans="2:22" ht="15" customHeight="1" x14ac:dyDescent="0.3">
      <c r="B16" s="104">
        <v>45904</v>
      </c>
      <c r="C16" s="100"/>
      <c r="D16" s="100"/>
      <c r="E16" s="101" t="s">
        <v>22</v>
      </c>
      <c r="F16" s="102"/>
      <c r="G16" s="103">
        <v>10000</v>
      </c>
      <c r="H16" s="79">
        <f t="shared" si="14"/>
        <v>301824334.05999994</v>
      </c>
      <c r="J16" s="122">
        <f t="shared" si="4"/>
        <v>0</v>
      </c>
      <c r="K16" s="123">
        <f t="shared" si="5"/>
        <v>4</v>
      </c>
      <c r="L16" s="124" t="str">
        <f t="shared" si="6"/>
        <v>September</v>
      </c>
      <c r="M16" s="118" t="str">
        <f t="shared" si="7"/>
        <v xml:space="preserve"> </v>
      </c>
      <c r="N16" s="115" t="str">
        <f t="shared" si="8"/>
        <v>KB/TK Biaya Administrasi</v>
      </c>
      <c r="O16" s="118" t="s">
        <v>127</v>
      </c>
      <c r="P16" s="125" t="str">
        <f t="shared" si="9"/>
        <v>Biaya Administrasi</v>
      </c>
      <c r="Q16" s="126">
        <f t="shared" si="10"/>
        <v>10000</v>
      </c>
      <c r="R16" s="126">
        <f t="shared" si="11"/>
        <v>10000</v>
      </c>
      <c r="S16" s="115"/>
      <c r="T16" s="118" t="str">
        <f t="shared" si="12"/>
        <v>UNIT</v>
      </c>
      <c r="U16" s="127" t="str">
        <f t="shared" si="13"/>
        <v>UNITKB/TK Biaya Administrasi</v>
      </c>
      <c r="V16" s="111"/>
    </row>
    <row r="17" spans="2:22" ht="15" customHeight="1" x14ac:dyDescent="0.3">
      <c r="B17" s="74">
        <v>45904</v>
      </c>
      <c r="C17" s="75">
        <v>530801</v>
      </c>
      <c r="D17" s="75">
        <v>2</v>
      </c>
      <c r="E17" s="77" t="s">
        <v>93</v>
      </c>
      <c r="F17" s="78"/>
      <c r="G17" s="81">
        <v>1065100</v>
      </c>
      <c r="H17" s="79">
        <f t="shared" si="14"/>
        <v>300759234.05999994</v>
      </c>
      <c r="J17" s="122">
        <f t="shared" si="4"/>
        <v>2</v>
      </c>
      <c r="K17" s="123">
        <f t="shared" si="5"/>
        <v>4</v>
      </c>
      <c r="L17" s="124" t="str">
        <f t="shared" si="6"/>
        <v>September</v>
      </c>
      <c r="M17" s="118" t="str">
        <f t="shared" si="7"/>
        <v>JV-KB/TK-September-2</v>
      </c>
      <c r="N17" s="115" t="str">
        <f t="shared" si="8"/>
        <v>KB/TK Internet</v>
      </c>
      <c r="O17" s="118" t="s">
        <v>127</v>
      </c>
      <c r="P17" s="125" t="str">
        <f t="shared" si="9"/>
        <v>Internet</v>
      </c>
      <c r="Q17" s="126">
        <f t="shared" si="10"/>
        <v>1065100</v>
      </c>
      <c r="R17" s="126">
        <f t="shared" si="11"/>
        <v>1065100</v>
      </c>
      <c r="S17" s="115"/>
      <c r="T17" s="118" t="str">
        <f t="shared" si="12"/>
        <v>UNIT</v>
      </c>
      <c r="U17" s="127" t="str">
        <f t="shared" si="13"/>
        <v>UNITKB/TK Internet</v>
      </c>
      <c r="V17" s="111"/>
    </row>
    <row r="18" spans="2:22" ht="15" customHeight="1" x14ac:dyDescent="0.3">
      <c r="B18" s="74">
        <v>45904</v>
      </c>
      <c r="C18" s="75">
        <v>530802</v>
      </c>
      <c r="D18" s="75">
        <v>3</v>
      </c>
      <c r="E18" s="77" t="s">
        <v>15</v>
      </c>
      <c r="F18" s="78"/>
      <c r="G18" s="81">
        <v>4531400</v>
      </c>
      <c r="H18" s="79">
        <f t="shared" si="14"/>
        <v>296227834.05999994</v>
      </c>
      <c r="J18" s="122">
        <f t="shared" si="4"/>
        <v>3</v>
      </c>
      <c r="K18" s="123">
        <f t="shared" si="5"/>
        <v>4</v>
      </c>
      <c r="L18" s="124" t="str">
        <f t="shared" si="6"/>
        <v>September</v>
      </c>
      <c r="M18" s="118" t="str">
        <f t="shared" si="7"/>
        <v>JV-KB/TK-September-3</v>
      </c>
      <c r="N18" s="115" t="str">
        <f t="shared" si="8"/>
        <v xml:space="preserve">KB/TK Listrik </v>
      </c>
      <c r="O18" s="118" t="s">
        <v>127</v>
      </c>
      <c r="P18" s="125" t="str">
        <f t="shared" si="9"/>
        <v xml:space="preserve">Listrik </v>
      </c>
      <c r="Q18" s="126">
        <f t="shared" si="10"/>
        <v>4531400</v>
      </c>
      <c r="R18" s="126">
        <f t="shared" si="11"/>
        <v>4531400</v>
      </c>
      <c r="S18" s="115"/>
      <c r="T18" s="118" t="str">
        <f t="shared" si="12"/>
        <v>UNIT</v>
      </c>
      <c r="U18" s="127" t="str">
        <f t="shared" si="13"/>
        <v xml:space="preserve">UNITKB/TK Listrik </v>
      </c>
      <c r="V18" s="111"/>
    </row>
    <row r="19" spans="2:22" ht="15" customHeight="1" x14ac:dyDescent="0.3">
      <c r="B19" s="74">
        <v>45904</v>
      </c>
      <c r="C19" s="75">
        <v>530803</v>
      </c>
      <c r="D19" s="75">
        <v>4</v>
      </c>
      <c r="E19" s="77" t="s">
        <v>16</v>
      </c>
      <c r="F19" s="78"/>
      <c r="G19" s="81">
        <v>109100</v>
      </c>
      <c r="H19" s="79">
        <f t="shared" si="14"/>
        <v>296118734.05999994</v>
      </c>
      <c r="J19" s="122">
        <f t="shared" si="4"/>
        <v>4</v>
      </c>
      <c r="K19" s="123">
        <f t="shared" si="5"/>
        <v>4</v>
      </c>
      <c r="L19" s="124" t="str">
        <f t="shared" si="6"/>
        <v>September</v>
      </c>
      <c r="M19" s="118" t="str">
        <f t="shared" si="7"/>
        <v>JV-KB/TK-September-4</v>
      </c>
      <c r="N19" s="115" t="str">
        <f t="shared" si="8"/>
        <v>KB/TK PDAM</v>
      </c>
      <c r="O19" s="118" t="s">
        <v>127</v>
      </c>
      <c r="P19" s="125" t="str">
        <f t="shared" si="9"/>
        <v>PDAM</v>
      </c>
      <c r="Q19" s="126">
        <f t="shared" si="10"/>
        <v>109100</v>
      </c>
      <c r="R19" s="126">
        <f t="shared" si="11"/>
        <v>109100</v>
      </c>
      <c r="S19" s="115"/>
      <c r="T19" s="118" t="str">
        <f t="shared" si="12"/>
        <v>UNIT</v>
      </c>
      <c r="U19" s="127" t="str">
        <f t="shared" si="13"/>
        <v>UNITKB/TK PDAM</v>
      </c>
      <c r="V19" s="111"/>
    </row>
    <row r="20" spans="2:22" ht="15" customHeight="1" x14ac:dyDescent="0.3">
      <c r="B20" s="74">
        <v>45909</v>
      </c>
      <c r="C20" s="75">
        <v>515307</v>
      </c>
      <c r="D20" s="75">
        <v>5</v>
      </c>
      <c r="E20" s="77" t="s">
        <v>89</v>
      </c>
      <c r="F20" s="78"/>
      <c r="G20" s="81">
        <v>355000</v>
      </c>
      <c r="H20" s="79">
        <f t="shared" si="14"/>
        <v>295763734.05999994</v>
      </c>
      <c r="J20" s="122">
        <f t="shared" si="4"/>
        <v>5</v>
      </c>
      <c r="K20" s="123">
        <f t="shared" si="5"/>
        <v>9</v>
      </c>
      <c r="L20" s="124" t="str">
        <f t="shared" si="6"/>
        <v>September</v>
      </c>
      <c r="M20" s="118" t="str">
        <f t="shared" si="7"/>
        <v>JV-KB/TK-September-5</v>
      </c>
      <c r="N20" s="115" t="str">
        <f t="shared" si="8"/>
        <v>KB/TK Pengobatan cepat ( Pertolongan pertama )</v>
      </c>
      <c r="O20" s="118" t="s">
        <v>127</v>
      </c>
      <c r="P20" s="125" t="str">
        <f t="shared" si="9"/>
        <v>Pengobatan cepat ( Pertolongan pertama )</v>
      </c>
      <c r="Q20" s="126">
        <f t="shared" si="10"/>
        <v>355000</v>
      </c>
      <c r="R20" s="126">
        <f t="shared" si="11"/>
        <v>355000</v>
      </c>
      <c r="S20" s="115"/>
      <c r="T20" s="118" t="str">
        <f t="shared" si="12"/>
        <v>UNIT</v>
      </c>
      <c r="U20" s="127" t="str">
        <f t="shared" si="13"/>
        <v>UNITKB/TK Pengobatan cepat ( Pertolongan pertama )</v>
      </c>
      <c r="V20" s="111"/>
    </row>
    <row r="21" spans="2:22" ht="15" customHeight="1" x14ac:dyDescent="0.3">
      <c r="B21" s="74">
        <v>45909</v>
      </c>
      <c r="C21" s="75">
        <v>530918</v>
      </c>
      <c r="D21" s="75">
        <v>6</v>
      </c>
      <c r="E21" s="77" t="s">
        <v>58</v>
      </c>
      <c r="F21" s="78"/>
      <c r="G21" s="81">
        <v>350000</v>
      </c>
      <c r="H21" s="79">
        <f t="shared" si="14"/>
        <v>295413734.05999994</v>
      </c>
      <c r="J21" s="122">
        <f t="shared" si="4"/>
        <v>6</v>
      </c>
      <c r="K21" s="123">
        <f t="shared" si="5"/>
        <v>9</v>
      </c>
      <c r="L21" s="124" t="str">
        <f t="shared" si="6"/>
        <v>September</v>
      </c>
      <c r="M21" s="118" t="str">
        <f t="shared" si="7"/>
        <v>JV-KB/TK-September-6</v>
      </c>
      <c r="N21" s="115" t="str">
        <f t="shared" si="8"/>
        <v>KB/TK Penarikan Sampah</v>
      </c>
      <c r="O21" s="118" t="s">
        <v>127</v>
      </c>
      <c r="P21" s="125" t="str">
        <f t="shared" si="9"/>
        <v>Penarikan Sampah</v>
      </c>
      <c r="Q21" s="126">
        <f t="shared" si="10"/>
        <v>350000</v>
      </c>
      <c r="R21" s="126">
        <f t="shared" si="11"/>
        <v>350000</v>
      </c>
      <c r="S21" s="115"/>
      <c r="T21" s="118" t="str">
        <f t="shared" si="12"/>
        <v>UNIT</v>
      </c>
      <c r="U21" s="127" t="str">
        <f t="shared" si="13"/>
        <v>UNITKB/TK Penarikan Sampah</v>
      </c>
      <c r="V21" s="111"/>
    </row>
    <row r="22" spans="2:22" ht="15" customHeight="1" x14ac:dyDescent="0.3">
      <c r="B22" s="74">
        <v>45910</v>
      </c>
      <c r="C22" s="75">
        <v>530805</v>
      </c>
      <c r="D22" s="75">
        <v>7</v>
      </c>
      <c r="E22" s="77" t="s">
        <v>17</v>
      </c>
      <c r="F22" s="78"/>
      <c r="G22" s="81">
        <v>150000</v>
      </c>
      <c r="H22" s="79">
        <f t="shared" si="14"/>
        <v>295263734.05999994</v>
      </c>
      <c r="J22" s="122">
        <f t="shared" si="4"/>
        <v>7</v>
      </c>
      <c r="K22" s="123">
        <f t="shared" si="5"/>
        <v>10</v>
      </c>
      <c r="L22" s="124" t="str">
        <f t="shared" si="6"/>
        <v>September</v>
      </c>
      <c r="M22" s="118" t="str">
        <f t="shared" si="7"/>
        <v>JV-KB/TK-September-7</v>
      </c>
      <c r="N22" s="115" t="str">
        <f t="shared" si="8"/>
        <v>KB/TK Bantuan Pulsa KS</v>
      </c>
      <c r="O22" s="118" t="s">
        <v>127</v>
      </c>
      <c r="P22" s="125" t="str">
        <f t="shared" si="9"/>
        <v>Bantuan Pulsa KS</v>
      </c>
      <c r="Q22" s="126">
        <f t="shared" si="10"/>
        <v>150000</v>
      </c>
      <c r="R22" s="126">
        <f t="shared" si="11"/>
        <v>150000</v>
      </c>
      <c r="S22" s="115"/>
      <c r="T22" s="118" t="str">
        <f t="shared" si="12"/>
        <v>UNIT</v>
      </c>
      <c r="U22" s="127" t="str">
        <f t="shared" si="13"/>
        <v>UNITKB/TK Bantuan Pulsa KS</v>
      </c>
      <c r="V22" s="111"/>
    </row>
    <row r="23" spans="2:22" ht="15" customHeight="1" x14ac:dyDescent="0.3">
      <c r="B23" s="74">
        <v>45910</v>
      </c>
      <c r="C23" s="75">
        <v>530806</v>
      </c>
      <c r="D23" s="75">
        <v>8</v>
      </c>
      <c r="E23" s="77" t="s">
        <v>62</v>
      </c>
      <c r="F23" s="78"/>
      <c r="G23" s="81">
        <v>375000</v>
      </c>
      <c r="H23" s="79">
        <f t="shared" si="14"/>
        <v>294888734.05999994</v>
      </c>
      <c r="J23" s="122">
        <f t="shared" si="4"/>
        <v>8</v>
      </c>
      <c r="K23" s="123">
        <f t="shared" si="5"/>
        <v>10</v>
      </c>
      <c r="L23" s="124" t="str">
        <f t="shared" si="6"/>
        <v>September</v>
      </c>
      <c r="M23" s="118" t="str">
        <f t="shared" si="7"/>
        <v>JV-KB/TK-September-8</v>
      </c>
      <c r="N23" s="115" t="str">
        <f t="shared" si="8"/>
        <v xml:space="preserve">KB/TK Bantuan Pulsa WKS </v>
      </c>
      <c r="O23" s="118" t="s">
        <v>127</v>
      </c>
      <c r="P23" s="125" t="str">
        <f t="shared" si="9"/>
        <v xml:space="preserve">Bantuan Pulsa WKS </v>
      </c>
      <c r="Q23" s="126">
        <f t="shared" si="10"/>
        <v>375000</v>
      </c>
      <c r="R23" s="126">
        <f t="shared" si="11"/>
        <v>375000</v>
      </c>
      <c r="S23" s="115"/>
      <c r="T23" s="118" t="str">
        <f t="shared" si="12"/>
        <v>UNIT</v>
      </c>
      <c r="U23" s="127" t="str">
        <f t="shared" si="13"/>
        <v xml:space="preserve">UNITKB/TK Bantuan Pulsa WKS </v>
      </c>
      <c r="V23" s="111"/>
    </row>
    <row r="24" spans="2:22" ht="15" customHeight="1" x14ac:dyDescent="0.3">
      <c r="B24" s="74">
        <v>45910</v>
      </c>
      <c r="C24" s="75">
        <v>530807</v>
      </c>
      <c r="D24" s="75">
        <v>9</v>
      </c>
      <c r="E24" s="77" t="s">
        <v>63</v>
      </c>
      <c r="F24" s="78"/>
      <c r="G24" s="81">
        <v>975000</v>
      </c>
      <c r="H24" s="79">
        <f t="shared" si="14"/>
        <v>293913734.05999994</v>
      </c>
      <c r="J24" s="122">
        <f t="shared" si="4"/>
        <v>9</v>
      </c>
      <c r="K24" s="123">
        <f t="shared" si="5"/>
        <v>10</v>
      </c>
      <c r="L24" s="124" t="str">
        <f t="shared" si="6"/>
        <v>September</v>
      </c>
      <c r="M24" s="118" t="str">
        <f t="shared" si="7"/>
        <v>JV-KB/TK-September-9</v>
      </c>
      <c r="N24" s="115" t="str">
        <f t="shared" si="8"/>
        <v xml:space="preserve">KB/TK Bantuan Pulsa Wali Kelas  </v>
      </c>
      <c r="O24" s="118" t="s">
        <v>127</v>
      </c>
      <c r="P24" s="125" t="str">
        <f t="shared" si="9"/>
        <v xml:space="preserve">Bantuan Pulsa Wali Kelas  </v>
      </c>
      <c r="Q24" s="126">
        <f t="shared" si="10"/>
        <v>975000</v>
      </c>
      <c r="R24" s="126">
        <f t="shared" si="11"/>
        <v>975000</v>
      </c>
      <c r="S24" s="115"/>
      <c r="T24" s="118" t="str">
        <f t="shared" si="12"/>
        <v>UNIT</v>
      </c>
      <c r="U24" s="127" t="str">
        <f t="shared" si="13"/>
        <v xml:space="preserve">UNITKB/TK Bantuan Pulsa Wali Kelas  </v>
      </c>
      <c r="V24" s="111"/>
    </row>
    <row r="25" spans="2:22" ht="15" customHeight="1" x14ac:dyDescent="0.3">
      <c r="B25" s="74">
        <v>45910</v>
      </c>
      <c r="C25" s="75">
        <v>530817</v>
      </c>
      <c r="D25" s="75">
        <v>10</v>
      </c>
      <c r="E25" s="77" t="s">
        <v>52</v>
      </c>
      <c r="F25" s="78"/>
      <c r="G25" s="81">
        <v>50000</v>
      </c>
      <c r="H25" s="79">
        <f t="shared" si="14"/>
        <v>293863734.05999994</v>
      </c>
      <c r="J25" s="122">
        <f t="shared" si="4"/>
        <v>10</v>
      </c>
      <c r="K25" s="123">
        <f t="shared" si="5"/>
        <v>10</v>
      </c>
      <c r="L25" s="124" t="str">
        <f t="shared" si="6"/>
        <v>September</v>
      </c>
      <c r="M25" s="118" t="str">
        <f t="shared" si="7"/>
        <v>JV-KB/TK-September-10</v>
      </c>
      <c r="N25" s="115" t="str">
        <f t="shared" si="8"/>
        <v>KB/TK Bantuan Pulsa Bendahara</v>
      </c>
      <c r="O25" s="118" t="s">
        <v>127</v>
      </c>
      <c r="P25" s="125" t="str">
        <f t="shared" si="9"/>
        <v>Bantuan Pulsa Bendahara</v>
      </c>
      <c r="Q25" s="126">
        <f t="shared" si="10"/>
        <v>50000</v>
      </c>
      <c r="R25" s="126">
        <f t="shared" si="11"/>
        <v>50000</v>
      </c>
      <c r="S25" s="115"/>
      <c r="T25" s="118" t="str">
        <f t="shared" si="12"/>
        <v>UNIT</v>
      </c>
      <c r="U25" s="127" t="str">
        <f t="shared" si="13"/>
        <v>UNITKB/TK Bantuan Pulsa Bendahara</v>
      </c>
      <c r="V25" s="111"/>
    </row>
    <row r="26" spans="2:22" ht="15" customHeight="1" x14ac:dyDescent="0.3">
      <c r="B26" s="74">
        <v>45910</v>
      </c>
      <c r="C26" s="75">
        <v>531001</v>
      </c>
      <c r="D26" s="75">
        <v>11</v>
      </c>
      <c r="E26" s="77" t="s">
        <v>18</v>
      </c>
      <c r="F26" s="78"/>
      <c r="G26" s="81">
        <v>200000</v>
      </c>
      <c r="H26" s="79">
        <f t="shared" si="14"/>
        <v>293663734.05999994</v>
      </c>
      <c r="J26" s="122">
        <f t="shared" si="4"/>
        <v>11</v>
      </c>
      <c r="K26" s="123">
        <f t="shared" si="5"/>
        <v>10</v>
      </c>
      <c r="L26" s="124" t="str">
        <f t="shared" si="6"/>
        <v>September</v>
      </c>
      <c r="M26" s="118" t="str">
        <f t="shared" si="7"/>
        <v>JV-KB/TK-September-11</v>
      </c>
      <c r="N26" s="115" t="str">
        <f t="shared" si="8"/>
        <v>KB/TK Transport KS</v>
      </c>
      <c r="O26" s="118" t="s">
        <v>127</v>
      </c>
      <c r="P26" s="125" t="str">
        <f t="shared" si="9"/>
        <v>Transport KS</v>
      </c>
      <c r="Q26" s="126">
        <f t="shared" si="10"/>
        <v>200000</v>
      </c>
      <c r="R26" s="126">
        <f t="shared" si="11"/>
        <v>200000</v>
      </c>
      <c r="S26" s="115"/>
      <c r="T26" s="118" t="str">
        <f t="shared" si="12"/>
        <v>UNIT</v>
      </c>
      <c r="U26" s="127" t="str">
        <f t="shared" si="13"/>
        <v>UNITKB/TK Transport KS</v>
      </c>
      <c r="V26" s="111"/>
    </row>
    <row r="27" spans="2:22" ht="15" customHeight="1" x14ac:dyDescent="0.3">
      <c r="B27" s="74">
        <v>45910</v>
      </c>
      <c r="C27" s="75">
        <v>531002</v>
      </c>
      <c r="D27" s="75">
        <v>12</v>
      </c>
      <c r="E27" s="77" t="s">
        <v>19</v>
      </c>
      <c r="F27" s="78"/>
      <c r="G27" s="81">
        <v>450000</v>
      </c>
      <c r="H27" s="79">
        <f t="shared" si="14"/>
        <v>293213734.05999994</v>
      </c>
      <c r="J27" s="122">
        <f t="shared" si="4"/>
        <v>12</v>
      </c>
      <c r="K27" s="123">
        <f t="shared" si="5"/>
        <v>10</v>
      </c>
      <c r="L27" s="124" t="str">
        <f t="shared" si="6"/>
        <v>September</v>
      </c>
      <c r="M27" s="118" t="str">
        <f t="shared" si="7"/>
        <v>JV-KB/TK-September-12</v>
      </c>
      <c r="N27" s="115" t="str">
        <f t="shared" si="8"/>
        <v xml:space="preserve">KB/TK Transport WKS </v>
      </c>
      <c r="O27" s="118" t="s">
        <v>127</v>
      </c>
      <c r="P27" s="125" t="str">
        <f t="shared" si="9"/>
        <v xml:space="preserve">Transport WKS </v>
      </c>
      <c r="Q27" s="126">
        <f t="shared" si="10"/>
        <v>450000</v>
      </c>
      <c r="R27" s="126">
        <f t="shared" si="11"/>
        <v>450000</v>
      </c>
      <c r="S27" s="115"/>
      <c r="T27" s="118" t="str">
        <f t="shared" si="12"/>
        <v>UNIT</v>
      </c>
      <c r="U27" s="127" t="str">
        <f t="shared" si="13"/>
        <v xml:space="preserve">UNITKB/TK Transport WKS </v>
      </c>
      <c r="V27" s="111"/>
    </row>
    <row r="28" spans="2:22" ht="15" customHeight="1" x14ac:dyDescent="0.3">
      <c r="B28" s="74">
        <v>45910</v>
      </c>
      <c r="C28" s="75">
        <v>531022</v>
      </c>
      <c r="D28" s="75">
        <v>13</v>
      </c>
      <c r="E28" s="77" t="s">
        <v>53</v>
      </c>
      <c r="F28" s="78"/>
      <c r="G28" s="81">
        <v>150000</v>
      </c>
      <c r="H28" s="79">
        <f t="shared" si="14"/>
        <v>293063734.05999994</v>
      </c>
      <c r="J28" s="122">
        <f t="shared" si="4"/>
        <v>13</v>
      </c>
      <c r="K28" s="123">
        <f t="shared" si="5"/>
        <v>10</v>
      </c>
      <c r="L28" s="124" t="str">
        <f t="shared" si="6"/>
        <v>September</v>
      </c>
      <c r="M28" s="118" t="str">
        <f t="shared" si="7"/>
        <v>JV-KB/TK-September-13</v>
      </c>
      <c r="N28" s="115" t="str">
        <f t="shared" si="8"/>
        <v>KB/TK Transport Bendahara</v>
      </c>
      <c r="O28" s="118" t="s">
        <v>127</v>
      </c>
      <c r="P28" s="125" t="str">
        <f t="shared" si="9"/>
        <v>Transport Bendahara</v>
      </c>
      <c r="Q28" s="126">
        <f t="shared" si="10"/>
        <v>150000</v>
      </c>
      <c r="R28" s="126">
        <f t="shared" si="11"/>
        <v>150000</v>
      </c>
      <c r="S28" s="115"/>
      <c r="T28" s="118" t="str">
        <f t="shared" si="12"/>
        <v>UNIT</v>
      </c>
      <c r="U28" s="127" t="str">
        <f t="shared" si="13"/>
        <v>UNITKB/TK Transport Bendahara</v>
      </c>
      <c r="V28" s="111"/>
    </row>
    <row r="29" spans="2:22" ht="15" customHeight="1" x14ac:dyDescent="0.3">
      <c r="B29" s="74">
        <v>45911</v>
      </c>
      <c r="C29" s="75">
        <v>530501</v>
      </c>
      <c r="D29" s="75">
        <v>14</v>
      </c>
      <c r="E29" s="77" t="s">
        <v>157</v>
      </c>
      <c r="F29" s="78"/>
      <c r="G29" s="81">
        <v>37800</v>
      </c>
      <c r="H29" s="79">
        <f t="shared" si="14"/>
        <v>293025934.05999994</v>
      </c>
      <c r="J29" s="122">
        <f t="shared" si="4"/>
        <v>14</v>
      </c>
      <c r="K29" s="123">
        <f t="shared" si="5"/>
        <v>11</v>
      </c>
      <c r="L29" s="124" t="str">
        <f t="shared" si="6"/>
        <v>September</v>
      </c>
      <c r="M29" s="118" t="str">
        <f t="shared" si="7"/>
        <v>JV-KB/TK-September-14</v>
      </c>
      <c r="N29" s="115" t="str">
        <f t="shared" si="8"/>
        <v>KB/TK Kalender Al Irsyad (Siswa, SDM, Ruangan)</v>
      </c>
      <c r="O29" s="118" t="s">
        <v>127</v>
      </c>
      <c r="P29" s="125" t="str">
        <f t="shared" si="9"/>
        <v>Kalender Al Irsyad (Siswa, SDM, Ruangan)</v>
      </c>
      <c r="Q29" s="126">
        <f t="shared" si="10"/>
        <v>37800</v>
      </c>
      <c r="R29" s="126">
        <f t="shared" si="11"/>
        <v>37800</v>
      </c>
      <c r="S29" s="115"/>
      <c r="T29" s="118" t="str">
        <f t="shared" si="12"/>
        <v>UNIT</v>
      </c>
      <c r="U29" s="127" t="str">
        <f t="shared" si="13"/>
        <v>UNITKB/TK Kalender Al Irsyad (Siswa, SDM, Ruangan)</v>
      </c>
      <c r="V29" s="111"/>
    </row>
    <row r="30" spans="2:22" ht="15" customHeight="1" x14ac:dyDescent="0.3">
      <c r="B30" s="74">
        <v>45911</v>
      </c>
      <c r="C30" s="75">
        <v>553100</v>
      </c>
      <c r="D30" s="75">
        <v>15</v>
      </c>
      <c r="E30" s="77" t="s">
        <v>123</v>
      </c>
      <c r="F30" s="78"/>
      <c r="G30" s="81">
        <v>362750</v>
      </c>
      <c r="H30" s="79">
        <f t="shared" si="14"/>
        <v>292663184.05999994</v>
      </c>
      <c r="J30" s="122">
        <f t="shared" si="4"/>
        <v>15</v>
      </c>
      <c r="K30" s="123">
        <f t="shared" si="5"/>
        <v>11</v>
      </c>
      <c r="L30" s="124" t="str">
        <f t="shared" si="6"/>
        <v>September</v>
      </c>
      <c r="M30" s="118" t="str">
        <f t="shared" si="7"/>
        <v>JV-KB/TK-September-15</v>
      </c>
      <c r="N30" s="115" t="str">
        <f t="shared" si="8"/>
        <v>KB/TK Biaya Lain-Lain</v>
      </c>
      <c r="O30" s="118" t="s">
        <v>127</v>
      </c>
      <c r="P30" s="125" t="str">
        <f t="shared" si="9"/>
        <v>Biaya Lain-Lain</v>
      </c>
      <c r="Q30" s="126">
        <f t="shared" si="10"/>
        <v>362750</v>
      </c>
      <c r="R30" s="126">
        <f t="shared" si="11"/>
        <v>362750</v>
      </c>
      <c r="S30" s="115"/>
      <c r="T30" s="118" t="str">
        <f t="shared" si="12"/>
        <v>UNIT</v>
      </c>
      <c r="U30" s="127" t="str">
        <f t="shared" si="13"/>
        <v>UNITKB/TK Biaya Lain-Lain</v>
      </c>
      <c r="V30" s="111"/>
    </row>
    <row r="31" spans="2:22" ht="15" customHeight="1" x14ac:dyDescent="0.3">
      <c r="B31" s="104">
        <v>45912</v>
      </c>
      <c r="C31" s="100"/>
      <c r="D31" s="100"/>
      <c r="E31" s="76" t="s">
        <v>159</v>
      </c>
      <c r="F31" s="102">
        <v>9000000</v>
      </c>
      <c r="G31" s="103"/>
      <c r="H31" s="79">
        <f t="shared" si="14"/>
        <v>301663184.05999994</v>
      </c>
      <c r="J31" s="122">
        <f t="shared" si="4"/>
        <v>0</v>
      </c>
      <c r="K31" s="123">
        <f t="shared" si="5"/>
        <v>12</v>
      </c>
      <c r="L31" s="124" t="str">
        <f t="shared" si="6"/>
        <v>September</v>
      </c>
      <c r="M31" s="118" t="str">
        <f t="shared" si="7"/>
        <v xml:space="preserve"> </v>
      </c>
      <c r="N31" s="115" t="str">
        <f t="shared" si="8"/>
        <v>KB/TK Pengambilan Droping (Kontribusi Milad Pusat)</v>
      </c>
      <c r="O31" s="118" t="s">
        <v>127</v>
      </c>
      <c r="P31" s="125" t="str">
        <f t="shared" si="9"/>
        <v>Pengambilan Droping (Kontribusi Milad Pusat)</v>
      </c>
      <c r="Q31" s="126">
        <f t="shared" si="10"/>
        <v>9000000</v>
      </c>
      <c r="R31" s="126">
        <f t="shared" si="11"/>
        <v>9000000</v>
      </c>
      <c r="S31" s="115"/>
      <c r="T31" s="118" t="str">
        <f t="shared" si="12"/>
        <v>UNIT</v>
      </c>
      <c r="U31" s="127" t="str">
        <f t="shared" si="13"/>
        <v>UNITKB/TK Pengambilan Droping (Kontribusi Milad Pusat)</v>
      </c>
      <c r="V31" s="111"/>
    </row>
    <row r="32" spans="2:22" ht="15" customHeight="1" x14ac:dyDescent="0.3">
      <c r="B32" s="104">
        <v>45912</v>
      </c>
      <c r="C32" s="100"/>
      <c r="D32" s="100"/>
      <c r="E32" s="76" t="s">
        <v>151</v>
      </c>
      <c r="F32" s="102"/>
      <c r="G32" s="103">
        <v>9000000</v>
      </c>
      <c r="H32" s="79">
        <f t="shared" si="14"/>
        <v>292663184.05999994</v>
      </c>
      <c r="J32" s="122">
        <f t="shared" si="4"/>
        <v>0</v>
      </c>
      <c r="K32" s="123">
        <f t="shared" si="5"/>
        <v>12</v>
      </c>
      <c r="L32" s="124" t="str">
        <f t="shared" si="6"/>
        <v>September</v>
      </c>
      <c r="M32" s="118" t="str">
        <f t="shared" si="7"/>
        <v xml:space="preserve"> </v>
      </c>
      <c r="N32" s="115" t="str">
        <f t="shared" si="8"/>
        <v>KB/TK Diterima kas tunai di Bendahara</v>
      </c>
      <c r="O32" s="118" t="s">
        <v>127</v>
      </c>
      <c r="P32" s="125" t="str">
        <f t="shared" si="9"/>
        <v>Diterima kas tunai di Bendahara</v>
      </c>
      <c r="Q32" s="126">
        <f t="shared" si="10"/>
        <v>9000000</v>
      </c>
      <c r="R32" s="126">
        <f t="shared" si="11"/>
        <v>9000000</v>
      </c>
      <c r="S32" s="115"/>
      <c r="T32" s="118" t="str">
        <f t="shared" si="12"/>
        <v>UNIT</v>
      </c>
      <c r="U32" s="127" t="str">
        <f t="shared" si="13"/>
        <v>UNITKB/TK Diterima kas tunai di Bendahara</v>
      </c>
      <c r="V32" s="111"/>
    </row>
    <row r="33" spans="2:22" ht="15" customHeight="1" x14ac:dyDescent="0.3">
      <c r="B33" s="74">
        <v>45913</v>
      </c>
      <c r="C33" s="75">
        <v>518301</v>
      </c>
      <c r="D33" s="75">
        <v>16</v>
      </c>
      <c r="E33" s="77" t="s">
        <v>91</v>
      </c>
      <c r="F33" s="78"/>
      <c r="G33" s="81">
        <v>150000</v>
      </c>
      <c r="H33" s="79">
        <f t="shared" si="14"/>
        <v>292513184.05999994</v>
      </c>
      <c r="J33" s="122">
        <f t="shared" si="4"/>
        <v>16</v>
      </c>
      <c r="K33" s="123">
        <f t="shared" si="5"/>
        <v>13</v>
      </c>
      <c r="L33" s="124" t="str">
        <f t="shared" si="6"/>
        <v>September</v>
      </c>
      <c r="M33" s="118" t="str">
        <f t="shared" si="7"/>
        <v>JV-KB/TK-September-16</v>
      </c>
      <c r="N33" s="115" t="str">
        <f t="shared" si="8"/>
        <v>KB/TK Duplikat Piala</v>
      </c>
      <c r="O33" s="118" t="s">
        <v>127</v>
      </c>
      <c r="P33" s="125" t="str">
        <f t="shared" si="9"/>
        <v>Duplikat Piala</v>
      </c>
      <c r="Q33" s="126">
        <f t="shared" si="10"/>
        <v>150000</v>
      </c>
      <c r="R33" s="126">
        <f t="shared" si="11"/>
        <v>150000</v>
      </c>
      <c r="S33" s="115"/>
      <c r="T33" s="118" t="str">
        <f t="shared" si="12"/>
        <v>UNIT</v>
      </c>
      <c r="U33" s="127" t="str">
        <f t="shared" si="13"/>
        <v>UNITKB/TK Duplikat Piala</v>
      </c>
      <c r="V33" s="116"/>
    </row>
    <row r="34" spans="2:22" ht="15" customHeight="1" x14ac:dyDescent="0.3">
      <c r="B34" s="74">
        <v>45915</v>
      </c>
      <c r="C34" s="75">
        <v>540214</v>
      </c>
      <c r="D34" s="75">
        <v>17</v>
      </c>
      <c r="E34" s="77" t="s">
        <v>121</v>
      </c>
      <c r="F34" s="78"/>
      <c r="G34" s="81">
        <v>18494000</v>
      </c>
      <c r="H34" s="79">
        <f t="shared" si="14"/>
        <v>274019184.05999994</v>
      </c>
      <c r="J34" s="122">
        <f t="shared" si="4"/>
        <v>17</v>
      </c>
      <c r="K34" s="123">
        <f t="shared" si="5"/>
        <v>15</v>
      </c>
      <c r="L34" s="124" t="str">
        <f t="shared" si="6"/>
        <v>September</v>
      </c>
      <c r="M34" s="118" t="str">
        <f t="shared" si="7"/>
        <v>JV-KB/TK-September-17</v>
      </c>
      <c r="N34" s="115" t="str">
        <f t="shared" si="8"/>
        <v>KB/TK Komputer</v>
      </c>
      <c r="O34" s="118" t="s">
        <v>127</v>
      </c>
      <c r="P34" s="125" t="str">
        <f t="shared" si="9"/>
        <v>Komputer</v>
      </c>
      <c r="Q34" s="126">
        <f t="shared" si="10"/>
        <v>18494000</v>
      </c>
      <c r="R34" s="126">
        <f t="shared" si="11"/>
        <v>18494000</v>
      </c>
      <c r="S34" s="115"/>
      <c r="T34" s="118" t="str">
        <f t="shared" si="12"/>
        <v>UNIT</v>
      </c>
      <c r="U34" s="127" t="str">
        <f t="shared" si="13"/>
        <v>UNITKB/TK Komputer</v>
      </c>
      <c r="V34" s="116"/>
    </row>
    <row r="35" spans="2:22" ht="15" customHeight="1" x14ac:dyDescent="0.3">
      <c r="B35" s="74">
        <v>45915</v>
      </c>
      <c r="C35" s="75"/>
      <c r="D35" s="75"/>
      <c r="E35" s="77" t="s">
        <v>160</v>
      </c>
      <c r="F35" s="78">
        <v>20000000</v>
      </c>
      <c r="G35" s="81"/>
      <c r="H35" s="79">
        <f t="shared" si="14"/>
        <v>294019184.05999994</v>
      </c>
      <c r="J35" s="122">
        <f t="shared" si="4"/>
        <v>0</v>
      </c>
      <c r="K35" s="123">
        <f t="shared" si="5"/>
        <v>15</v>
      </c>
      <c r="L35" s="124" t="str">
        <f t="shared" si="6"/>
        <v>September</v>
      </c>
      <c r="M35" s="118" t="str">
        <f t="shared" si="7"/>
        <v xml:space="preserve"> </v>
      </c>
      <c r="N35" s="115" t="str">
        <f t="shared" si="8"/>
        <v>KB/TK Pengambilan Droping</v>
      </c>
      <c r="O35" s="118" t="s">
        <v>127</v>
      </c>
      <c r="P35" s="125" t="str">
        <f t="shared" si="9"/>
        <v>Pengambilan Droping</v>
      </c>
      <c r="Q35" s="126">
        <f t="shared" si="10"/>
        <v>20000000</v>
      </c>
      <c r="R35" s="126">
        <f t="shared" si="11"/>
        <v>20000000</v>
      </c>
      <c r="S35" s="115"/>
      <c r="T35" s="118" t="str">
        <f t="shared" si="12"/>
        <v>UNIT</v>
      </c>
      <c r="U35" s="127" t="str">
        <f t="shared" si="13"/>
        <v>UNITKB/TK Pengambilan Droping</v>
      </c>
      <c r="V35" s="116"/>
    </row>
    <row r="36" spans="2:22" ht="15" customHeight="1" x14ac:dyDescent="0.3">
      <c r="B36" s="104">
        <v>45915</v>
      </c>
      <c r="C36" s="75"/>
      <c r="D36" s="75"/>
      <c r="E36" s="76" t="s">
        <v>151</v>
      </c>
      <c r="F36" s="78"/>
      <c r="G36" s="102">
        <v>20000000</v>
      </c>
      <c r="H36" s="79">
        <f t="shared" si="14"/>
        <v>274019184.05999994</v>
      </c>
      <c r="J36" s="122">
        <f t="shared" si="4"/>
        <v>0</v>
      </c>
      <c r="K36" s="123">
        <f t="shared" si="5"/>
        <v>15</v>
      </c>
      <c r="L36" s="124" t="str">
        <f t="shared" si="6"/>
        <v>September</v>
      </c>
      <c r="M36" s="118" t="str">
        <f t="shared" si="7"/>
        <v xml:space="preserve"> </v>
      </c>
      <c r="N36" s="115" t="str">
        <f t="shared" si="8"/>
        <v>KB/TK Diterima kas tunai di Bendahara</v>
      </c>
      <c r="O36" s="118" t="s">
        <v>127</v>
      </c>
      <c r="P36" s="125" t="str">
        <f t="shared" si="9"/>
        <v>Diterima kas tunai di Bendahara</v>
      </c>
      <c r="Q36" s="126">
        <f t="shared" si="10"/>
        <v>20000000</v>
      </c>
      <c r="R36" s="126">
        <f t="shared" si="11"/>
        <v>20000000</v>
      </c>
      <c r="S36" s="115"/>
      <c r="T36" s="118" t="str">
        <f t="shared" si="12"/>
        <v>UNIT</v>
      </c>
      <c r="U36" s="127" t="str">
        <f t="shared" si="13"/>
        <v>UNITKB/TK Diterima kas tunai di Bendahara</v>
      </c>
      <c r="V36" s="111"/>
    </row>
    <row r="37" spans="2:22" ht="15" customHeight="1" x14ac:dyDescent="0.3">
      <c r="B37" s="74">
        <v>45916</v>
      </c>
      <c r="C37" s="75">
        <v>511303</v>
      </c>
      <c r="D37" s="75">
        <v>18</v>
      </c>
      <c r="E37" s="77" t="s">
        <v>110</v>
      </c>
      <c r="F37" s="78"/>
      <c r="G37" s="81">
        <v>27300</v>
      </c>
      <c r="H37" s="79">
        <f t="shared" si="14"/>
        <v>273991884.05999994</v>
      </c>
      <c r="J37" s="122">
        <f t="shared" si="4"/>
        <v>18</v>
      </c>
      <c r="K37" s="123">
        <f t="shared" si="5"/>
        <v>16</v>
      </c>
      <c r="L37" s="124" t="str">
        <f t="shared" si="6"/>
        <v>September</v>
      </c>
      <c r="M37" s="118" t="str">
        <f t="shared" si="7"/>
        <v>JV-KB/TK-September-18</v>
      </c>
      <c r="N37" s="115" t="str">
        <f t="shared" si="8"/>
        <v>KB/TK Perlengkapan Alat Ekstrakurikuler</v>
      </c>
      <c r="O37" s="118" t="s">
        <v>127</v>
      </c>
      <c r="P37" s="125" t="str">
        <f t="shared" si="9"/>
        <v>Perlengkapan Alat Ekstrakurikuler</v>
      </c>
      <c r="Q37" s="126">
        <f t="shared" si="10"/>
        <v>27300</v>
      </c>
      <c r="R37" s="126">
        <f t="shared" si="11"/>
        <v>27300</v>
      </c>
      <c r="S37" s="115"/>
      <c r="T37" s="118" t="str">
        <f t="shared" si="12"/>
        <v>UNIT</v>
      </c>
      <c r="U37" s="127" t="str">
        <f t="shared" si="13"/>
        <v>UNITKB/TK Perlengkapan Alat Ekstrakurikuler</v>
      </c>
      <c r="V37" s="116"/>
    </row>
    <row r="38" spans="2:22" ht="15" customHeight="1" x14ac:dyDescent="0.3">
      <c r="B38" s="74">
        <v>45916</v>
      </c>
      <c r="C38" s="75">
        <v>515121</v>
      </c>
      <c r="D38" s="75">
        <v>19</v>
      </c>
      <c r="E38" s="77" t="s">
        <v>78</v>
      </c>
      <c r="F38" s="78"/>
      <c r="G38" s="81">
        <v>40000</v>
      </c>
      <c r="H38" s="79">
        <f t="shared" si="14"/>
        <v>273951884.05999994</v>
      </c>
      <c r="J38" s="122">
        <f t="shared" si="4"/>
        <v>19</v>
      </c>
      <c r="K38" s="123">
        <f t="shared" si="5"/>
        <v>16</v>
      </c>
      <c r="L38" s="124" t="str">
        <f t="shared" si="6"/>
        <v>September</v>
      </c>
      <c r="M38" s="118" t="str">
        <f t="shared" si="7"/>
        <v>JV-KB/TK-September-19</v>
      </c>
      <c r="N38" s="115" t="str">
        <f t="shared" si="8"/>
        <v>KB/TK Perawatan Mobil</v>
      </c>
      <c r="O38" s="118" t="s">
        <v>127</v>
      </c>
      <c r="P38" s="125" t="str">
        <f t="shared" si="9"/>
        <v>Perawatan Mobil</v>
      </c>
      <c r="Q38" s="126">
        <f t="shared" si="10"/>
        <v>40000</v>
      </c>
      <c r="R38" s="126">
        <f t="shared" si="11"/>
        <v>40000</v>
      </c>
      <c r="S38" s="115"/>
      <c r="T38" s="118" t="str">
        <f t="shared" si="12"/>
        <v>UNIT</v>
      </c>
      <c r="U38" s="127" t="str">
        <f t="shared" si="13"/>
        <v>UNITKB/TK Perawatan Mobil</v>
      </c>
      <c r="V38" s="116"/>
    </row>
    <row r="39" spans="2:22" ht="15" customHeight="1" x14ac:dyDescent="0.3">
      <c r="B39" s="74">
        <v>45916</v>
      </c>
      <c r="C39" s="75">
        <v>530202</v>
      </c>
      <c r="D39" s="75">
        <v>20</v>
      </c>
      <c r="E39" s="77" t="s">
        <v>20</v>
      </c>
      <c r="F39" s="78"/>
      <c r="G39" s="81">
        <v>239500</v>
      </c>
      <c r="H39" s="79">
        <f t="shared" si="14"/>
        <v>273712384.05999994</v>
      </c>
      <c r="J39" s="122">
        <f t="shared" si="4"/>
        <v>20</v>
      </c>
      <c r="K39" s="123">
        <f t="shared" si="5"/>
        <v>16</v>
      </c>
      <c r="L39" s="124" t="str">
        <f t="shared" si="6"/>
        <v>September</v>
      </c>
      <c r="M39" s="118" t="str">
        <f t="shared" si="7"/>
        <v>JV-KB/TK-September-20</v>
      </c>
      <c r="N39" s="115" t="str">
        <f t="shared" si="8"/>
        <v>KB/TK Alat kebersihan</v>
      </c>
      <c r="O39" s="118" t="s">
        <v>127</v>
      </c>
      <c r="P39" s="125" t="str">
        <f t="shared" si="9"/>
        <v>Alat kebersihan</v>
      </c>
      <c r="Q39" s="126">
        <f t="shared" si="10"/>
        <v>239500</v>
      </c>
      <c r="R39" s="126">
        <f t="shared" si="11"/>
        <v>239500</v>
      </c>
      <c r="S39" s="115"/>
      <c r="T39" s="118" t="str">
        <f t="shared" si="12"/>
        <v>UNIT</v>
      </c>
      <c r="U39" s="127" t="str">
        <f t="shared" si="13"/>
        <v>UNITKB/TK Alat kebersihan</v>
      </c>
      <c r="V39" s="116"/>
    </row>
    <row r="40" spans="2:22" ht="15" customHeight="1" x14ac:dyDescent="0.3">
      <c r="B40" s="74">
        <v>45918</v>
      </c>
      <c r="C40" s="75"/>
      <c r="D40" s="75"/>
      <c r="E40" s="77" t="s">
        <v>165</v>
      </c>
      <c r="F40" s="78">
        <v>72163000</v>
      </c>
      <c r="G40" s="81"/>
      <c r="H40" s="79">
        <f t="shared" si="14"/>
        <v>345875384.05999994</v>
      </c>
      <c r="J40" s="122">
        <f t="shared" si="4"/>
        <v>0</v>
      </c>
      <c r="K40" s="123">
        <f t="shared" si="5"/>
        <v>18</v>
      </c>
      <c r="L40" s="124" t="str">
        <f t="shared" si="6"/>
        <v>September</v>
      </c>
      <c r="M40" s="118" t="str">
        <f t="shared" si="7"/>
        <v xml:space="preserve"> </v>
      </c>
      <c r="N40" s="115" t="str">
        <f t="shared" si="8"/>
        <v>KB/TK Dropping unit TK bulan September 2025</v>
      </c>
      <c r="O40" s="118" t="s">
        <v>127</v>
      </c>
      <c r="P40" s="125" t="str">
        <f t="shared" si="9"/>
        <v>Dropping unit TK bulan September 2025</v>
      </c>
      <c r="Q40" s="126">
        <f t="shared" si="10"/>
        <v>72163000</v>
      </c>
      <c r="R40" s="126">
        <f t="shared" si="11"/>
        <v>72163000</v>
      </c>
      <c r="S40" s="115"/>
      <c r="T40" s="118" t="str">
        <f t="shared" si="12"/>
        <v>UNIT</v>
      </c>
      <c r="U40" s="127" t="str">
        <f t="shared" si="13"/>
        <v>UNITKB/TK Dropping unit TK bulan September 2025</v>
      </c>
      <c r="V40" s="111"/>
    </row>
    <row r="41" spans="2:22" ht="15" customHeight="1" x14ac:dyDescent="0.3">
      <c r="B41" s="74">
        <v>45918</v>
      </c>
      <c r="C41" s="75">
        <v>516060</v>
      </c>
      <c r="D41" s="75">
        <v>21</v>
      </c>
      <c r="E41" s="77" t="s">
        <v>158</v>
      </c>
      <c r="F41" s="78"/>
      <c r="G41" s="81">
        <v>26807100</v>
      </c>
      <c r="H41" s="79">
        <f t="shared" si="14"/>
        <v>319068284.05999994</v>
      </c>
      <c r="J41" s="122">
        <f t="shared" si="4"/>
        <v>21</v>
      </c>
      <c r="K41" s="123">
        <f t="shared" si="5"/>
        <v>18</v>
      </c>
      <c r="L41" s="124" t="str">
        <f t="shared" si="6"/>
        <v>September</v>
      </c>
      <c r="M41" s="118" t="str">
        <f t="shared" si="7"/>
        <v>JV-KB/TK-September-21</v>
      </c>
      <c r="N41" s="115" t="str">
        <f t="shared" si="8"/>
        <v>KB/TK Edu Fair / Open House (Milad Al Irsyad)</v>
      </c>
      <c r="O41" s="118" t="s">
        <v>127</v>
      </c>
      <c r="P41" s="125" t="str">
        <f t="shared" si="9"/>
        <v>Edu Fair / Open House (Milad Al Irsyad)</v>
      </c>
      <c r="Q41" s="126">
        <f t="shared" si="10"/>
        <v>26807100</v>
      </c>
      <c r="R41" s="126">
        <f t="shared" si="11"/>
        <v>26807100</v>
      </c>
      <c r="S41" s="115"/>
      <c r="T41" s="118" t="str">
        <f t="shared" si="12"/>
        <v>UNIT</v>
      </c>
      <c r="U41" s="127" t="str">
        <f t="shared" si="13"/>
        <v>UNITKB/TK Edu Fair / Open House (Milad Al Irsyad)</v>
      </c>
      <c r="V41" s="111"/>
    </row>
    <row r="42" spans="2:22" ht="15" customHeight="1" x14ac:dyDescent="0.3">
      <c r="B42" s="74">
        <v>45918</v>
      </c>
      <c r="C42" s="75">
        <v>530907</v>
      </c>
      <c r="D42" s="75">
        <v>22</v>
      </c>
      <c r="E42" s="77" t="s">
        <v>98</v>
      </c>
      <c r="F42" s="78"/>
      <c r="G42" s="81">
        <v>214000</v>
      </c>
      <c r="H42" s="79">
        <f t="shared" si="14"/>
        <v>318854284.05999994</v>
      </c>
      <c r="J42" s="122">
        <f t="shared" si="4"/>
        <v>22</v>
      </c>
      <c r="K42" s="123">
        <f t="shared" si="5"/>
        <v>18</v>
      </c>
      <c r="L42" s="124" t="str">
        <f t="shared" si="6"/>
        <v>September</v>
      </c>
      <c r="M42" s="118" t="str">
        <f t="shared" si="7"/>
        <v>JV-KB/TK-September-22</v>
      </c>
      <c r="N42" s="115" t="str">
        <f t="shared" si="8"/>
        <v>KB/TK Himpaudi</v>
      </c>
      <c r="O42" s="118" t="s">
        <v>127</v>
      </c>
      <c r="P42" s="125" t="str">
        <f t="shared" si="9"/>
        <v>Himpaudi</v>
      </c>
      <c r="Q42" s="126">
        <f t="shared" si="10"/>
        <v>214000</v>
      </c>
      <c r="R42" s="126">
        <f t="shared" si="11"/>
        <v>214000</v>
      </c>
      <c r="S42" s="115"/>
      <c r="T42" s="118" t="str">
        <f t="shared" si="12"/>
        <v>UNIT</v>
      </c>
      <c r="U42" s="127" t="str">
        <f t="shared" si="13"/>
        <v>UNITKB/TK Himpaudi</v>
      </c>
      <c r="V42" s="116"/>
    </row>
    <row r="43" spans="2:22" ht="15" customHeight="1" x14ac:dyDescent="0.3">
      <c r="B43" s="74">
        <v>45919</v>
      </c>
      <c r="C43" s="75">
        <v>516080</v>
      </c>
      <c r="D43" s="75">
        <v>23</v>
      </c>
      <c r="E43" s="77" t="s">
        <v>144</v>
      </c>
      <c r="F43" s="78"/>
      <c r="G43" s="81">
        <v>5490200</v>
      </c>
      <c r="H43" s="79">
        <f t="shared" si="14"/>
        <v>313364084.05999994</v>
      </c>
      <c r="J43" s="122">
        <f t="shared" si="4"/>
        <v>23</v>
      </c>
      <c r="K43" s="123">
        <f t="shared" si="5"/>
        <v>19</v>
      </c>
      <c r="L43" s="124" t="str">
        <f t="shared" si="6"/>
        <v>September</v>
      </c>
      <c r="M43" s="118" t="str">
        <f t="shared" si="7"/>
        <v>JV-KB/TK-September-23</v>
      </c>
      <c r="N43" s="115" t="str">
        <f t="shared" si="8"/>
        <v>KB/TK Kegiatan Parenting</v>
      </c>
      <c r="O43" s="118" t="s">
        <v>127</v>
      </c>
      <c r="P43" s="125" t="str">
        <f t="shared" si="9"/>
        <v>Kegiatan Parenting</v>
      </c>
      <c r="Q43" s="126">
        <f t="shared" si="10"/>
        <v>5490200</v>
      </c>
      <c r="R43" s="126">
        <f t="shared" si="11"/>
        <v>5490200</v>
      </c>
      <c r="S43" s="115"/>
      <c r="T43" s="118" t="str">
        <f t="shared" si="12"/>
        <v>UNIT</v>
      </c>
      <c r="U43" s="127" t="str">
        <f t="shared" si="13"/>
        <v>UNITKB/TK Kegiatan Parenting</v>
      </c>
      <c r="V43" s="116"/>
    </row>
    <row r="44" spans="2:22" ht="15" customHeight="1" x14ac:dyDescent="0.3">
      <c r="B44" s="74">
        <v>45920</v>
      </c>
      <c r="C44" s="75">
        <v>516050</v>
      </c>
      <c r="D44" s="75">
        <v>24</v>
      </c>
      <c r="E44" s="77" t="s">
        <v>161</v>
      </c>
      <c r="F44" s="78"/>
      <c r="G44" s="81">
        <v>46500</v>
      </c>
      <c r="H44" s="79">
        <f t="shared" si="14"/>
        <v>313317584.05999994</v>
      </c>
      <c r="J44" s="122">
        <f t="shared" si="4"/>
        <v>24</v>
      </c>
      <c r="K44" s="123">
        <f t="shared" si="5"/>
        <v>20</v>
      </c>
      <c r="L44" s="124" t="str">
        <f t="shared" si="6"/>
        <v>September</v>
      </c>
      <c r="M44" s="118" t="str">
        <f t="shared" si="7"/>
        <v>JV-KB/TK-September-24</v>
      </c>
      <c r="N44" s="115" t="str">
        <f t="shared" si="8"/>
        <v>KB/TK Desain Sekolah</v>
      </c>
      <c r="O44" s="118" t="s">
        <v>127</v>
      </c>
      <c r="P44" s="125" t="str">
        <f t="shared" si="9"/>
        <v>Desain Sekolah</v>
      </c>
      <c r="Q44" s="126">
        <f t="shared" si="10"/>
        <v>46500</v>
      </c>
      <c r="R44" s="126">
        <f t="shared" si="11"/>
        <v>46500</v>
      </c>
      <c r="S44" s="115"/>
      <c r="T44" s="118" t="str">
        <f t="shared" si="12"/>
        <v>UNIT</v>
      </c>
      <c r="U44" s="127" t="str">
        <f t="shared" si="13"/>
        <v>UNITKB/TK Desain Sekolah</v>
      </c>
      <c r="V44" s="116"/>
    </row>
    <row r="45" spans="2:22" ht="15" customHeight="1" x14ac:dyDescent="0.3">
      <c r="B45" s="74">
        <v>45921</v>
      </c>
      <c r="C45" s="75">
        <v>530906</v>
      </c>
      <c r="D45" s="75">
        <v>25</v>
      </c>
      <c r="E45" s="77" t="s">
        <v>94</v>
      </c>
      <c r="F45" s="78"/>
      <c r="G45" s="81">
        <v>250000</v>
      </c>
      <c r="H45" s="79">
        <f t="shared" si="14"/>
        <v>313067584.05999994</v>
      </c>
      <c r="J45" s="122">
        <f t="shared" si="4"/>
        <v>25</v>
      </c>
      <c r="K45" s="123">
        <f t="shared" si="5"/>
        <v>21</v>
      </c>
      <c r="L45" s="124" t="str">
        <f t="shared" si="6"/>
        <v>September</v>
      </c>
      <c r="M45" s="118" t="str">
        <f t="shared" si="7"/>
        <v>JV-KB/TK-September-25</v>
      </c>
      <c r="N45" s="115" t="str">
        <f t="shared" si="8"/>
        <v>KB/TK GOPTKI</v>
      </c>
      <c r="O45" s="118" t="s">
        <v>127</v>
      </c>
      <c r="P45" s="125" t="str">
        <f t="shared" si="9"/>
        <v>GOPTKI</v>
      </c>
      <c r="Q45" s="126">
        <f t="shared" si="10"/>
        <v>250000</v>
      </c>
      <c r="R45" s="126">
        <f t="shared" si="11"/>
        <v>250000</v>
      </c>
      <c r="S45" s="115"/>
      <c r="T45" s="118" t="str">
        <f t="shared" si="12"/>
        <v>UNIT</v>
      </c>
      <c r="U45" s="127" t="str">
        <f t="shared" si="13"/>
        <v>UNITKB/TK GOPTKI</v>
      </c>
      <c r="V45" s="116"/>
    </row>
    <row r="46" spans="2:22" ht="15" customHeight="1" x14ac:dyDescent="0.3">
      <c r="B46" s="74">
        <v>45922</v>
      </c>
      <c r="C46" s="75"/>
      <c r="D46" s="75"/>
      <c r="E46" s="77" t="s">
        <v>160</v>
      </c>
      <c r="F46" s="78">
        <v>20000000</v>
      </c>
      <c r="G46" s="81"/>
      <c r="H46" s="79">
        <f t="shared" si="14"/>
        <v>333067584.05999994</v>
      </c>
      <c r="J46" s="122">
        <f t="shared" si="4"/>
        <v>0</v>
      </c>
      <c r="K46" s="123">
        <f t="shared" si="5"/>
        <v>22</v>
      </c>
      <c r="L46" s="124" t="str">
        <f t="shared" si="6"/>
        <v>September</v>
      </c>
      <c r="M46" s="118" t="str">
        <f t="shared" si="7"/>
        <v xml:space="preserve"> </v>
      </c>
      <c r="N46" s="115" t="str">
        <f t="shared" si="8"/>
        <v>KB/TK Pengambilan Droping</v>
      </c>
      <c r="O46" s="118" t="s">
        <v>127</v>
      </c>
      <c r="P46" s="125" t="str">
        <f t="shared" si="9"/>
        <v>Pengambilan Droping</v>
      </c>
      <c r="Q46" s="126">
        <f t="shared" si="10"/>
        <v>20000000</v>
      </c>
      <c r="R46" s="126">
        <f t="shared" si="11"/>
        <v>20000000</v>
      </c>
      <c r="S46" s="115"/>
      <c r="T46" s="118" t="str">
        <f t="shared" si="12"/>
        <v>UNIT</v>
      </c>
      <c r="U46" s="127" t="str">
        <f t="shared" si="13"/>
        <v>UNITKB/TK Pengambilan Droping</v>
      </c>
      <c r="V46" s="116"/>
    </row>
    <row r="47" spans="2:22" ht="15" customHeight="1" x14ac:dyDescent="0.3">
      <c r="B47" s="74">
        <v>45922</v>
      </c>
      <c r="C47" s="75"/>
      <c r="D47" s="75"/>
      <c r="E47" s="76" t="s">
        <v>151</v>
      </c>
      <c r="F47" s="78"/>
      <c r="G47" s="81">
        <v>20000000</v>
      </c>
      <c r="H47" s="79">
        <f t="shared" si="14"/>
        <v>313067584.05999994</v>
      </c>
      <c r="J47" s="122">
        <f t="shared" ref="J47" si="15">D47</f>
        <v>0</v>
      </c>
      <c r="K47" s="123">
        <f t="shared" ref="K47" si="16">DAY(B47)</f>
        <v>22</v>
      </c>
      <c r="L47" s="124" t="str">
        <f t="shared" si="6"/>
        <v>September</v>
      </c>
      <c r="M47" s="118" t="str">
        <f t="shared" ref="M47" si="17">IF(J47&lt;1," ","JV-KB/TK-"&amp;$L$11&amp;"-"&amp;J47)</f>
        <v xml:space="preserve"> </v>
      </c>
      <c r="N47" s="115" t="str">
        <f t="shared" ref="N47" si="18">"KB/TK "&amp;E47</f>
        <v>KB/TK Diterima kas tunai di Bendahara</v>
      </c>
      <c r="O47" s="118" t="s">
        <v>127</v>
      </c>
      <c r="P47" s="125" t="str">
        <f t="shared" ref="P47" si="19">E47</f>
        <v>Diterima kas tunai di Bendahara</v>
      </c>
      <c r="Q47" s="126">
        <f t="shared" ref="Q47" si="20">F47+G47</f>
        <v>20000000</v>
      </c>
      <c r="R47" s="126">
        <f t="shared" ref="R47" si="21">Q47</f>
        <v>20000000</v>
      </c>
      <c r="S47" s="115"/>
      <c r="T47" s="118" t="str">
        <f t="shared" si="12"/>
        <v>UNIT</v>
      </c>
      <c r="U47" s="127" t="str">
        <f t="shared" ref="U47" si="22">CONCATENATE(T47,N47)</f>
        <v>UNITKB/TK Diterima kas tunai di Bendahara</v>
      </c>
      <c r="V47" s="116"/>
    </row>
    <row r="48" spans="2:22" ht="15" customHeight="1" x14ac:dyDescent="0.3">
      <c r="B48" s="74">
        <v>45922</v>
      </c>
      <c r="C48" s="75">
        <v>511115</v>
      </c>
      <c r="D48" s="75">
        <v>26</v>
      </c>
      <c r="E48" s="77" t="s">
        <v>105</v>
      </c>
      <c r="F48" s="78"/>
      <c r="G48" s="81">
        <v>2734200</v>
      </c>
      <c r="H48" s="79">
        <f t="shared" si="14"/>
        <v>310333384.05999994</v>
      </c>
      <c r="J48" s="122">
        <f t="shared" si="4"/>
        <v>26</v>
      </c>
      <c r="K48" s="123">
        <f t="shared" si="5"/>
        <v>22</v>
      </c>
      <c r="L48" s="124" t="str">
        <f t="shared" si="6"/>
        <v>September</v>
      </c>
      <c r="M48" s="118" t="str">
        <f t="shared" si="7"/>
        <v>JV-KB/TK-September-26</v>
      </c>
      <c r="N48" s="115" t="str">
        <f t="shared" si="8"/>
        <v xml:space="preserve">KB/TK Outdor Study </v>
      </c>
      <c r="O48" s="118" t="s">
        <v>127</v>
      </c>
      <c r="P48" s="125" t="str">
        <f t="shared" si="9"/>
        <v xml:space="preserve">Outdor Study </v>
      </c>
      <c r="Q48" s="126">
        <f t="shared" si="10"/>
        <v>2734200</v>
      </c>
      <c r="R48" s="126">
        <f t="shared" si="11"/>
        <v>2734200</v>
      </c>
      <c r="S48" s="115"/>
      <c r="T48" s="118" t="str">
        <f t="shared" si="12"/>
        <v>UNIT</v>
      </c>
      <c r="U48" s="127" t="str">
        <f t="shared" si="13"/>
        <v xml:space="preserve">UNITKB/TK Outdor Study </v>
      </c>
      <c r="V48" s="116"/>
    </row>
    <row r="49" spans="2:22" ht="15" customHeight="1" x14ac:dyDescent="0.3">
      <c r="B49" s="74">
        <v>45922</v>
      </c>
      <c r="C49" s="75">
        <v>515107</v>
      </c>
      <c r="D49" s="75">
        <v>27</v>
      </c>
      <c r="E49" s="77" t="s">
        <v>107</v>
      </c>
      <c r="F49" s="78"/>
      <c r="G49" s="81">
        <v>100000</v>
      </c>
      <c r="H49" s="79">
        <f t="shared" si="14"/>
        <v>310233384.05999994</v>
      </c>
      <c r="J49" s="122">
        <f t="shared" si="4"/>
        <v>27</v>
      </c>
      <c r="K49" s="123">
        <f t="shared" si="5"/>
        <v>22</v>
      </c>
      <c r="L49" s="124" t="str">
        <f t="shared" si="6"/>
        <v>September</v>
      </c>
      <c r="M49" s="118" t="str">
        <f t="shared" si="7"/>
        <v>JV-KB/TK-September-27</v>
      </c>
      <c r="N49" s="115" t="str">
        <f t="shared" si="8"/>
        <v>KB/TK Perawatan Elektronik Lain</v>
      </c>
      <c r="O49" s="118" t="s">
        <v>127</v>
      </c>
      <c r="P49" s="125" t="str">
        <f t="shared" si="9"/>
        <v>Perawatan Elektronik Lain</v>
      </c>
      <c r="Q49" s="126">
        <f t="shared" si="10"/>
        <v>100000</v>
      </c>
      <c r="R49" s="126">
        <f t="shared" si="11"/>
        <v>100000</v>
      </c>
      <c r="S49" s="115"/>
      <c r="T49" s="118" t="str">
        <f t="shared" si="12"/>
        <v>UNIT</v>
      </c>
      <c r="U49" s="127" t="str">
        <f t="shared" si="13"/>
        <v>UNITKB/TK Perawatan Elektronik Lain</v>
      </c>
      <c r="V49" s="116"/>
    </row>
    <row r="50" spans="2:22" ht="15" customHeight="1" x14ac:dyDescent="0.3">
      <c r="B50" s="74">
        <v>45922</v>
      </c>
      <c r="C50" s="75">
        <v>515116</v>
      </c>
      <c r="D50" s="75">
        <v>28</v>
      </c>
      <c r="E50" s="77" t="s">
        <v>34</v>
      </c>
      <c r="F50" s="78"/>
      <c r="G50" s="81">
        <v>440000</v>
      </c>
      <c r="H50" s="79">
        <f t="shared" si="14"/>
        <v>309793384.05999994</v>
      </c>
      <c r="J50" s="122">
        <f t="shared" si="4"/>
        <v>28</v>
      </c>
      <c r="K50" s="123">
        <f t="shared" si="5"/>
        <v>22</v>
      </c>
      <c r="L50" s="124" t="str">
        <f t="shared" si="6"/>
        <v>September</v>
      </c>
      <c r="M50" s="118" t="str">
        <f t="shared" si="7"/>
        <v>JV-KB/TK-September-28</v>
      </c>
      <c r="N50" s="115" t="str">
        <f t="shared" si="8"/>
        <v>KB/TK Perawatan Komputer</v>
      </c>
      <c r="O50" s="118" t="s">
        <v>127</v>
      </c>
      <c r="P50" s="125" t="str">
        <f t="shared" si="9"/>
        <v>Perawatan Komputer</v>
      </c>
      <c r="Q50" s="126">
        <f t="shared" si="10"/>
        <v>440000</v>
      </c>
      <c r="R50" s="126">
        <f t="shared" si="11"/>
        <v>440000</v>
      </c>
      <c r="S50" s="115"/>
      <c r="T50" s="118" t="str">
        <f t="shared" si="12"/>
        <v>UNIT</v>
      </c>
      <c r="U50" s="127" t="str">
        <f t="shared" si="13"/>
        <v>UNITKB/TK Perawatan Komputer</v>
      </c>
      <c r="V50" s="116"/>
    </row>
    <row r="51" spans="2:22" ht="15" customHeight="1" x14ac:dyDescent="0.3">
      <c r="B51" s="74">
        <v>45922</v>
      </c>
      <c r="C51" s="75">
        <v>530304</v>
      </c>
      <c r="D51" s="75">
        <v>29</v>
      </c>
      <c r="E51" s="77" t="s">
        <v>147</v>
      </c>
      <c r="F51" s="78"/>
      <c r="G51" s="81">
        <v>89700</v>
      </c>
      <c r="H51" s="79">
        <f t="shared" si="14"/>
        <v>309703684.05999994</v>
      </c>
      <c r="J51" s="122">
        <f t="shared" si="4"/>
        <v>29</v>
      </c>
      <c r="K51" s="123">
        <f t="shared" si="5"/>
        <v>22</v>
      </c>
      <c r="L51" s="124" t="str">
        <f t="shared" si="6"/>
        <v>September</v>
      </c>
      <c r="M51" s="118" t="str">
        <f t="shared" si="7"/>
        <v>JV-KB/TK-September-29</v>
      </c>
      <c r="N51" s="115" t="str">
        <f t="shared" si="8"/>
        <v>KB/TK Batu Baterai</v>
      </c>
      <c r="O51" s="118" t="s">
        <v>127</v>
      </c>
      <c r="P51" s="125" t="str">
        <f t="shared" si="9"/>
        <v>Batu Baterai</v>
      </c>
      <c r="Q51" s="126">
        <f t="shared" si="10"/>
        <v>89700</v>
      </c>
      <c r="R51" s="126">
        <f t="shared" si="11"/>
        <v>89700</v>
      </c>
      <c r="S51" s="115"/>
      <c r="T51" s="118" t="str">
        <f t="shared" si="12"/>
        <v>UNIT</v>
      </c>
      <c r="U51" s="127" t="str">
        <f t="shared" si="13"/>
        <v>UNITKB/TK Batu Baterai</v>
      </c>
      <c r="V51" s="116"/>
    </row>
    <row r="52" spans="2:22" ht="15" customHeight="1" x14ac:dyDescent="0.3">
      <c r="B52" s="74">
        <v>45922</v>
      </c>
      <c r="C52" s="75">
        <v>531010</v>
      </c>
      <c r="D52" s="75">
        <v>30</v>
      </c>
      <c r="E52" s="77" t="s">
        <v>61</v>
      </c>
      <c r="F52" s="78"/>
      <c r="G52" s="81">
        <v>275200</v>
      </c>
      <c r="H52" s="79">
        <f t="shared" si="14"/>
        <v>309428484.05999994</v>
      </c>
      <c r="J52" s="122">
        <f t="shared" si="4"/>
        <v>30</v>
      </c>
      <c r="K52" s="123">
        <f t="shared" si="5"/>
        <v>22</v>
      </c>
      <c r="L52" s="124" t="str">
        <f t="shared" si="6"/>
        <v>September</v>
      </c>
      <c r="M52" s="118" t="str">
        <f t="shared" si="7"/>
        <v>JV-KB/TK-September-30</v>
      </c>
      <c r="N52" s="115" t="str">
        <f t="shared" si="8"/>
        <v>KB/TK Operasional Mobil Sekolah</v>
      </c>
      <c r="O52" s="118" t="s">
        <v>127</v>
      </c>
      <c r="P52" s="125" t="str">
        <f t="shared" si="9"/>
        <v>Operasional Mobil Sekolah</v>
      </c>
      <c r="Q52" s="126">
        <f t="shared" si="10"/>
        <v>275200</v>
      </c>
      <c r="R52" s="126">
        <f t="shared" si="11"/>
        <v>275200</v>
      </c>
      <c r="S52" s="115"/>
      <c r="T52" s="118" t="str">
        <f t="shared" si="12"/>
        <v>UNIT</v>
      </c>
      <c r="U52" s="127" t="str">
        <f t="shared" si="13"/>
        <v>UNITKB/TK Operasional Mobil Sekolah</v>
      </c>
      <c r="V52" s="116"/>
    </row>
    <row r="53" spans="2:22" ht="15" customHeight="1" x14ac:dyDescent="0.3">
      <c r="B53" s="74">
        <v>45923</v>
      </c>
      <c r="C53" s="75">
        <v>570311</v>
      </c>
      <c r="D53" s="75">
        <v>31</v>
      </c>
      <c r="E53" s="77" t="s">
        <v>162</v>
      </c>
      <c r="F53" s="78"/>
      <c r="G53" s="81">
        <v>2800000</v>
      </c>
      <c r="H53" s="79">
        <f t="shared" si="14"/>
        <v>306628484.05999994</v>
      </c>
      <c r="I53" s="128"/>
      <c r="J53" s="122">
        <f t="shared" si="4"/>
        <v>31</v>
      </c>
      <c r="K53" s="123">
        <f t="shared" si="5"/>
        <v>23</v>
      </c>
      <c r="L53" s="124" t="str">
        <f t="shared" si="6"/>
        <v>September</v>
      </c>
      <c r="M53" s="118" t="str">
        <f t="shared" si="7"/>
        <v>JV-KB/TK-September-31</v>
      </c>
      <c r="N53" s="115" t="str">
        <f t="shared" si="8"/>
        <v>KB/TK Konsultasi Pendidikan Bagi Orang Tua (2kali)</v>
      </c>
      <c r="O53" s="118" t="s">
        <v>127</v>
      </c>
      <c r="P53" s="125" t="str">
        <f t="shared" si="9"/>
        <v>Konsultasi Pendidikan Bagi Orang Tua (2kali)</v>
      </c>
      <c r="Q53" s="126">
        <f t="shared" si="10"/>
        <v>2800000</v>
      </c>
      <c r="R53" s="126">
        <f t="shared" si="11"/>
        <v>2800000</v>
      </c>
      <c r="S53" s="115"/>
      <c r="T53" s="118" t="str">
        <f t="shared" si="12"/>
        <v>UNIT</v>
      </c>
      <c r="U53" s="127" t="str">
        <f t="shared" si="13"/>
        <v>UNITKB/TK Konsultasi Pendidikan Bagi Orang Tua (2kali)</v>
      </c>
      <c r="V53" s="116"/>
    </row>
    <row r="54" spans="2:22" ht="15" customHeight="1" x14ac:dyDescent="0.3">
      <c r="B54" s="74">
        <v>45924</v>
      </c>
      <c r="C54" s="75">
        <v>518110</v>
      </c>
      <c r="D54" s="75">
        <v>32</v>
      </c>
      <c r="E54" s="77" t="s">
        <v>163</v>
      </c>
      <c r="F54" s="78"/>
      <c r="G54" s="81">
        <v>2870000</v>
      </c>
      <c r="H54" s="79">
        <f t="shared" si="14"/>
        <v>303758484.05999994</v>
      </c>
      <c r="I54" s="128"/>
      <c r="J54" s="122">
        <f t="shared" si="4"/>
        <v>32</v>
      </c>
      <c r="K54" s="123">
        <f t="shared" si="5"/>
        <v>24</v>
      </c>
      <c r="L54" s="124" t="str">
        <f t="shared" si="6"/>
        <v>September</v>
      </c>
      <c r="M54" s="118" t="str">
        <f t="shared" si="7"/>
        <v>JV-KB/TK-September-32</v>
      </c>
      <c r="N54" s="115" t="str">
        <f t="shared" si="8"/>
        <v>KB/TK Pas Photo</v>
      </c>
      <c r="O54" s="118" t="s">
        <v>127</v>
      </c>
      <c r="P54" s="125" t="str">
        <f t="shared" si="9"/>
        <v>Pas Photo</v>
      </c>
      <c r="Q54" s="126">
        <f t="shared" si="10"/>
        <v>2870000</v>
      </c>
      <c r="R54" s="126">
        <f t="shared" si="11"/>
        <v>2870000</v>
      </c>
      <c r="S54" s="115"/>
      <c r="T54" s="118" t="str">
        <f t="shared" si="12"/>
        <v>UNIT</v>
      </c>
      <c r="U54" s="127" t="str">
        <f t="shared" si="13"/>
        <v>UNITKB/TK Pas Photo</v>
      </c>
      <c r="V54" s="116"/>
    </row>
    <row r="55" spans="2:22" ht="15" customHeight="1" x14ac:dyDescent="0.3">
      <c r="B55" s="74">
        <v>45925</v>
      </c>
      <c r="C55" s="75">
        <v>511106</v>
      </c>
      <c r="D55" s="75">
        <v>33</v>
      </c>
      <c r="E55" s="77" t="s">
        <v>122</v>
      </c>
      <c r="F55" s="78"/>
      <c r="G55" s="81">
        <v>522700</v>
      </c>
      <c r="H55" s="79">
        <f t="shared" si="14"/>
        <v>303235784.05999994</v>
      </c>
      <c r="I55" s="128"/>
      <c r="J55" s="122">
        <f t="shared" si="4"/>
        <v>33</v>
      </c>
      <c r="K55" s="123">
        <f t="shared" si="5"/>
        <v>25</v>
      </c>
      <c r="L55" s="124" t="str">
        <f t="shared" si="6"/>
        <v>September</v>
      </c>
      <c r="M55" s="118" t="str">
        <f t="shared" si="7"/>
        <v>JV-KB/TK-September-33</v>
      </c>
      <c r="N55" s="115" t="str">
        <f t="shared" si="8"/>
        <v>KB/TK Guest Teacher</v>
      </c>
      <c r="O55" s="118" t="s">
        <v>127</v>
      </c>
      <c r="P55" s="125" t="str">
        <f t="shared" si="9"/>
        <v>Guest Teacher</v>
      </c>
      <c r="Q55" s="126">
        <f t="shared" si="10"/>
        <v>522700</v>
      </c>
      <c r="R55" s="126">
        <f t="shared" si="11"/>
        <v>522700</v>
      </c>
      <c r="S55" s="115"/>
      <c r="T55" s="118" t="str">
        <f t="shared" si="12"/>
        <v>UNIT</v>
      </c>
      <c r="U55" s="127" t="str">
        <f t="shared" si="13"/>
        <v>UNITKB/TK Guest Teacher</v>
      </c>
      <c r="V55" s="116"/>
    </row>
    <row r="56" spans="2:22" ht="15" customHeight="1" x14ac:dyDescent="0.3">
      <c r="B56" s="74">
        <v>45926</v>
      </c>
      <c r="C56" s="75">
        <v>515113</v>
      </c>
      <c r="D56" s="75">
        <v>34</v>
      </c>
      <c r="E56" s="77" t="s">
        <v>35</v>
      </c>
      <c r="F56" s="78"/>
      <c r="G56" s="81">
        <v>222000</v>
      </c>
      <c r="H56" s="79">
        <f t="shared" si="14"/>
        <v>303013784.05999994</v>
      </c>
      <c r="I56" s="128"/>
      <c r="J56" s="122">
        <f t="shared" si="4"/>
        <v>34</v>
      </c>
      <c r="K56" s="123">
        <f t="shared" si="5"/>
        <v>26</v>
      </c>
      <c r="L56" s="124" t="str">
        <f t="shared" si="6"/>
        <v>September</v>
      </c>
      <c r="M56" s="118" t="str">
        <f t="shared" si="7"/>
        <v>JV-KB/TK-September-34</v>
      </c>
      <c r="N56" s="115" t="str">
        <f t="shared" si="8"/>
        <v>KB/TK Perawatan Jaringan Listrik</v>
      </c>
      <c r="O56" s="118" t="s">
        <v>127</v>
      </c>
      <c r="P56" s="125" t="str">
        <f t="shared" si="9"/>
        <v>Perawatan Jaringan Listrik</v>
      </c>
      <c r="Q56" s="126">
        <f t="shared" si="10"/>
        <v>222000</v>
      </c>
      <c r="R56" s="126">
        <f t="shared" si="11"/>
        <v>222000</v>
      </c>
      <c r="S56" s="115"/>
      <c r="T56" s="118" t="str">
        <f t="shared" si="12"/>
        <v>UNIT</v>
      </c>
      <c r="U56" s="127" t="str">
        <f t="shared" si="13"/>
        <v>UNITKB/TK Perawatan Jaringan Listrik</v>
      </c>
      <c r="V56" s="116"/>
    </row>
    <row r="57" spans="2:22" ht="15" customHeight="1" x14ac:dyDescent="0.3">
      <c r="B57" s="74">
        <v>45926</v>
      </c>
      <c r="C57" s="75">
        <v>515114</v>
      </c>
      <c r="D57" s="75">
        <v>35</v>
      </c>
      <c r="E57" s="77" t="s">
        <v>104</v>
      </c>
      <c r="F57" s="78"/>
      <c r="G57" s="81">
        <v>620000</v>
      </c>
      <c r="H57" s="79">
        <f t="shared" si="14"/>
        <v>302393784.05999994</v>
      </c>
      <c r="I57" s="128"/>
      <c r="J57" s="122">
        <f t="shared" si="4"/>
        <v>35</v>
      </c>
      <c r="K57" s="123">
        <f t="shared" si="5"/>
        <v>26</v>
      </c>
      <c r="L57" s="124" t="str">
        <f t="shared" si="6"/>
        <v>September</v>
      </c>
      <c r="M57" s="118" t="str">
        <f t="shared" si="7"/>
        <v>JV-KB/TK-September-35</v>
      </c>
      <c r="N57" s="115" t="str">
        <f t="shared" si="8"/>
        <v>KB/TK Perawatan Karpet dan Sarana Ibadah</v>
      </c>
      <c r="O57" s="118" t="s">
        <v>127</v>
      </c>
      <c r="P57" s="125" t="str">
        <f t="shared" si="9"/>
        <v>Perawatan Karpet dan Sarana Ibadah</v>
      </c>
      <c r="Q57" s="126">
        <f t="shared" si="10"/>
        <v>620000</v>
      </c>
      <c r="R57" s="126">
        <f t="shared" si="11"/>
        <v>620000</v>
      </c>
      <c r="S57" s="115"/>
      <c r="T57" s="118" t="str">
        <f t="shared" si="12"/>
        <v>UNIT</v>
      </c>
      <c r="U57" s="127" t="str">
        <f t="shared" si="13"/>
        <v>UNITKB/TK Perawatan Karpet dan Sarana Ibadah</v>
      </c>
      <c r="V57" s="116"/>
    </row>
    <row r="58" spans="2:22" ht="15" customHeight="1" x14ac:dyDescent="0.3">
      <c r="B58" s="74">
        <v>45926</v>
      </c>
      <c r="C58" s="75">
        <v>530127</v>
      </c>
      <c r="D58" s="75">
        <v>36</v>
      </c>
      <c r="E58" s="77" t="s">
        <v>77</v>
      </c>
      <c r="F58" s="78"/>
      <c r="G58" s="81">
        <v>687000</v>
      </c>
      <c r="H58" s="79">
        <f t="shared" si="14"/>
        <v>301706784.05999994</v>
      </c>
      <c r="I58" s="128"/>
      <c r="J58" s="122">
        <f t="shared" si="4"/>
        <v>36</v>
      </c>
      <c r="K58" s="123">
        <f t="shared" si="5"/>
        <v>26</v>
      </c>
      <c r="L58" s="124" t="str">
        <f t="shared" si="6"/>
        <v>September</v>
      </c>
      <c r="M58" s="118" t="str">
        <f t="shared" si="7"/>
        <v>JV-KB/TK-September-36</v>
      </c>
      <c r="N58" s="115" t="str">
        <f t="shared" si="8"/>
        <v>KB/TK ATK Lain-lain</v>
      </c>
      <c r="O58" s="118" t="s">
        <v>127</v>
      </c>
      <c r="P58" s="125" t="str">
        <f t="shared" si="9"/>
        <v>ATK Lain-lain</v>
      </c>
      <c r="Q58" s="126">
        <f t="shared" si="10"/>
        <v>687000</v>
      </c>
      <c r="R58" s="126">
        <f t="shared" si="11"/>
        <v>687000</v>
      </c>
      <c r="S58" s="115"/>
      <c r="T58" s="118" t="str">
        <f t="shared" si="12"/>
        <v>UNIT</v>
      </c>
      <c r="U58" s="127" t="str">
        <f t="shared" si="13"/>
        <v>UNITKB/TK ATK Lain-lain</v>
      </c>
      <c r="V58" s="116"/>
    </row>
    <row r="59" spans="2:22" ht="15" customHeight="1" x14ac:dyDescent="0.3">
      <c r="B59" s="74">
        <v>45926</v>
      </c>
      <c r="C59" s="75">
        <v>530914</v>
      </c>
      <c r="D59" s="75">
        <v>37</v>
      </c>
      <c r="E59" s="77" t="s">
        <v>69</v>
      </c>
      <c r="F59" s="78"/>
      <c r="G59" s="81">
        <v>408000</v>
      </c>
      <c r="H59" s="79">
        <f t="shared" si="14"/>
        <v>301298784.05999994</v>
      </c>
      <c r="I59" s="128"/>
      <c r="J59" s="122">
        <f t="shared" si="4"/>
        <v>37</v>
      </c>
      <c r="K59" s="123">
        <f t="shared" si="5"/>
        <v>26</v>
      </c>
      <c r="L59" s="124" t="str">
        <f t="shared" si="6"/>
        <v>September</v>
      </c>
      <c r="M59" s="118" t="str">
        <f t="shared" si="7"/>
        <v>JV-KB/TK-September-37</v>
      </c>
      <c r="N59" s="115" t="str">
        <f t="shared" si="8"/>
        <v>KB/TK KKG/MGMP</v>
      </c>
      <c r="O59" s="118" t="s">
        <v>127</v>
      </c>
      <c r="P59" s="125" t="str">
        <f t="shared" si="9"/>
        <v>KKG/MGMP</v>
      </c>
      <c r="Q59" s="126">
        <f t="shared" si="10"/>
        <v>408000</v>
      </c>
      <c r="R59" s="126">
        <f t="shared" si="11"/>
        <v>408000</v>
      </c>
      <c r="S59" s="115"/>
      <c r="T59" s="118" t="str">
        <f t="shared" si="12"/>
        <v>UNIT</v>
      </c>
      <c r="U59" s="127" t="str">
        <f t="shared" si="13"/>
        <v>UNITKB/TK KKG/MGMP</v>
      </c>
      <c r="V59" s="116"/>
    </row>
    <row r="60" spans="2:22" ht="15" customHeight="1" x14ac:dyDescent="0.3">
      <c r="B60" s="74">
        <v>45927</v>
      </c>
      <c r="C60" s="75">
        <v>511302</v>
      </c>
      <c r="D60" s="75">
        <v>38</v>
      </c>
      <c r="E60" s="77" t="s">
        <v>90</v>
      </c>
      <c r="F60" s="78"/>
      <c r="G60" s="78">
        <v>765000</v>
      </c>
      <c r="H60" s="79">
        <f t="shared" si="14"/>
        <v>300533784.05999994</v>
      </c>
      <c r="I60" s="128"/>
      <c r="J60" s="122">
        <f t="shared" si="4"/>
        <v>38</v>
      </c>
      <c r="K60" s="123">
        <f t="shared" si="5"/>
        <v>27</v>
      </c>
      <c r="L60" s="124" t="str">
        <f t="shared" si="6"/>
        <v>September</v>
      </c>
      <c r="M60" s="118" t="str">
        <f t="shared" si="7"/>
        <v>JV-KB/TK-September-38</v>
      </c>
      <c r="N60" s="115" t="str">
        <f t="shared" si="8"/>
        <v>KB/TK Honor Pelatih Ekstrakurikuler</v>
      </c>
      <c r="O60" s="118" t="s">
        <v>127</v>
      </c>
      <c r="P60" s="125" t="str">
        <f t="shared" si="9"/>
        <v>Honor Pelatih Ekstrakurikuler</v>
      </c>
      <c r="Q60" s="126">
        <f t="shared" si="10"/>
        <v>765000</v>
      </c>
      <c r="R60" s="126">
        <f t="shared" si="11"/>
        <v>765000</v>
      </c>
      <c r="S60" s="115"/>
      <c r="T60" s="118" t="str">
        <f t="shared" si="12"/>
        <v>UNIT</v>
      </c>
      <c r="U60" s="127" t="str">
        <f t="shared" si="13"/>
        <v>UNITKB/TK Honor Pelatih Ekstrakurikuler</v>
      </c>
      <c r="V60" s="116"/>
    </row>
    <row r="61" spans="2:22" ht="15" customHeight="1" x14ac:dyDescent="0.3">
      <c r="B61" s="74">
        <v>45927</v>
      </c>
      <c r="C61" s="75">
        <v>516040</v>
      </c>
      <c r="D61" s="75">
        <v>39</v>
      </c>
      <c r="E61" s="77" t="s">
        <v>133</v>
      </c>
      <c r="F61" s="78"/>
      <c r="G61" s="81">
        <v>52500</v>
      </c>
      <c r="H61" s="79">
        <f t="shared" si="14"/>
        <v>300481284.05999994</v>
      </c>
      <c r="I61" s="128"/>
      <c r="J61" s="122">
        <f t="shared" si="4"/>
        <v>39</v>
      </c>
      <c r="K61" s="123">
        <f t="shared" si="5"/>
        <v>27</v>
      </c>
      <c r="L61" s="124" t="str">
        <f t="shared" si="6"/>
        <v>September</v>
      </c>
      <c r="M61" s="118" t="str">
        <f t="shared" si="7"/>
        <v>JV-KB/TK-September-39</v>
      </c>
      <c r="N61" s="115" t="str">
        <f t="shared" si="8"/>
        <v>KB/TK Desain Kelas</v>
      </c>
      <c r="O61" s="118" t="s">
        <v>127</v>
      </c>
      <c r="P61" s="125" t="str">
        <f t="shared" si="9"/>
        <v>Desain Kelas</v>
      </c>
      <c r="Q61" s="126">
        <f t="shared" si="10"/>
        <v>52500</v>
      </c>
      <c r="R61" s="126">
        <f t="shared" si="11"/>
        <v>52500</v>
      </c>
      <c r="S61" s="115"/>
      <c r="T61" s="118" t="str">
        <f t="shared" si="12"/>
        <v>UNIT</v>
      </c>
      <c r="U61" s="127" t="str">
        <f t="shared" si="13"/>
        <v>UNITKB/TK Desain Kelas</v>
      </c>
      <c r="V61" s="116"/>
    </row>
    <row r="62" spans="2:22" ht="15" customHeight="1" x14ac:dyDescent="0.3">
      <c r="B62" s="74">
        <v>45927</v>
      </c>
      <c r="C62" s="75">
        <v>530701</v>
      </c>
      <c r="D62" s="75">
        <v>40</v>
      </c>
      <c r="E62" s="76" t="s">
        <v>33</v>
      </c>
      <c r="F62" s="78"/>
      <c r="G62" s="81">
        <v>390000</v>
      </c>
      <c r="H62" s="79">
        <f t="shared" si="14"/>
        <v>300091284.05999994</v>
      </c>
      <c r="I62" s="113"/>
      <c r="J62" s="122">
        <f t="shared" ref="J62" si="23">D62</f>
        <v>40</v>
      </c>
      <c r="K62" s="123">
        <f t="shared" ref="K62" si="24">DAY(B62)</f>
        <v>27</v>
      </c>
      <c r="L62" s="124" t="str">
        <f t="shared" si="6"/>
        <v>September</v>
      </c>
      <c r="M62" s="118" t="str">
        <f t="shared" ref="M62" si="25">IF(J62&lt;1," ","JV-KB/TK-"&amp;$L$11&amp;"-"&amp;J62)</f>
        <v>JV-KB/TK-September-40</v>
      </c>
      <c r="N62" s="115" t="str">
        <f t="shared" ref="N62" si="26">"KB/TK "&amp;E62</f>
        <v xml:space="preserve">KB/TK Air mineral galon </v>
      </c>
      <c r="O62" s="118" t="s">
        <v>127</v>
      </c>
      <c r="P62" s="125" t="str">
        <f t="shared" ref="P62" si="27">E62</f>
        <v xml:space="preserve">Air mineral galon </v>
      </c>
      <c r="Q62" s="126">
        <f t="shared" ref="Q62" si="28">F62+G62</f>
        <v>390000</v>
      </c>
      <c r="R62" s="126">
        <f t="shared" ref="R62" si="29">Q62</f>
        <v>390000</v>
      </c>
      <c r="S62" s="115"/>
      <c r="T62" s="118" t="str">
        <f t="shared" si="12"/>
        <v>UNIT</v>
      </c>
      <c r="U62" s="127" t="str">
        <f t="shared" ref="U62" si="30">CONCATENATE(T62,N62)</f>
        <v xml:space="preserve">UNITKB/TK Air mineral galon </v>
      </c>
      <c r="V62" s="116"/>
    </row>
    <row r="63" spans="2:22" ht="15" customHeight="1" x14ac:dyDescent="0.3">
      <c r="B63" s="74">
        <v>45927</v>
      </c>
      <c r="C63" s="75">
        <v>530707</v>
      </c>
      <c r="D63" s="75">
        <v>41</v>
      </c>
      <c r="E63" s="77" t="s">
        <v>64</v>
      </c>
      <c r="F63" s="78"/>
      <c r="G63" s="81">
        <v>629500</v>
      </c>
      <c r="H63" s="79">
        <f t="shared" si="14"/>
        <v>299461784.05999994</v>
      </c>
      <c r="I63" s="113"/>
      <c r="J63" s="122">
        <f t="shared" si="4"/>
        <v>41</v>
      </c>
      <c r="K63" s="123">
        <f t="shared" si="5"/>
        <v>27</v>
      </c>
      <c r="L63" s="124" t="str">
        <f t="shared" si="6"/>
        <v>September</v>
      </c>
      <c r="M63" s="118" t="str">
        <f t="shared" si="7"/>
        <v>JV-KB/TK-September-41</v>
      </c>
      <c r="N63" s="115" t="str">
        <f t="shared" si="8"/>
        <v>KB/TK Kunjungan Tamu</v>
      </c>
      <c r="O63" s="118" t="s">
        <v>127</v>
      </c>
      <c r="P63" s="125" t="str">
        <f t="shared" si="9"/>
        <v>Kunjungan Tamu</v>
      </c>
      <c r="Q63" s="126">
        <f t="shared" si="10"/>
        <v>629500</v>
      </c>
      <c r="R63" s="126">
        <f t="shared" si="11"/>
        <v>629500</v>
      </c>
      <c r="S63" s="115"/>
      <c r="T63" s="118" t="str">
        <f t="shared" si="12"/>
        <v>UNIT</v>
      </c>
      <c r="U63" s="127" t="str">
        <f t="shared" si="13"/>
        <v>UNITKB/TK Kunjungan Tamu</v>
      </c>
      <c r="V63" s="116"/>
    </row>
    <row r="64" spans="2:22" ht="15" customHeight="1" x14ac:dyDescent="0.3">
      <c r="B64" s="74">
        <v>45927</v>
      </c>
      <c r="C64" s="75">
        <v>553100</v>
      </c>
      <c r="D64" s="75">
        <v>42</v>
      </c>
      <c r="E64" s="77" t="s">
        <v>123</v>
      </c>
      <c r="F64" s="78"/>
      <c r="G64" s="81">
        <v>65000</v>
      </c>
      <c r="H64" s="79">
        <f t="shared" si="14"/>
        <v>299396784.05999994</v>
      </c>
      <c r="I64" s="113"/>
      <c r="J64" s="122">
        <f t="shared" si="4"/>
        <v>42</v>
      </c>
      <c r="K64" s="123">
        <f t="shared" si="5"/>
        <v>27</v>
      </c>
      <c r="L64" s="124" t="str">
        <f t="shared" si="6"/>
        <v>September</v>
      </c>
      <c r="M64" s="118" t="str">
        <f t="shared" si="7"/>
        <v>JV-KB/TK-September-42</v>
      </c>
      <c r="N64" s="115" t="str">
        <f t="shared" si="8"/>
        <v>KB/TK Biaya Lain-Lain</v>
      </c>
      <c r="O64" s="118" t="s">
        <v>127</v>
      </c>
      <c r="P64" s="125" t="str">
        <f t="shared" si="9"/>
        <v>Biaya Lain-Lain</v>
      </c>
      <c r="Q64" s="126">
        <f t="shared" si="10"/>
        <v>65000</v>
      </c>
      <c r="R64" s="126">
        <f t="shared" si="11"/>
        <v>65000</v>
      </c>
      <c r="S64" s="115"/>
      <c r="T64" s="118" t="str">
        <f t="shared" si="12"/>
        <v>UNIT</v>
      </c>
      <c r="U64" s="127" t="str">
        <f t="shared" si="13"/>
        <v>UNITKB/TK Biaya Lain-Lain</v>
      </c>
      <c r="V64" s="116"/>
    </row>
    <row r="65" spans="2:22" ht="15" customHeight="1" x14ac:dyDescent="0.3">
      <c r="B65" s="74">
        <v>45928</v>
      </c>
      <c r="C65" s="75">
        <v>511107</v>
      </c>
      <c r="D65" s="75">
        <v>43</v>
      </c>
      <c r="E65" s="77" t="s">
        <v>99</v>
      </c>
      <c r="F65" s="78"/>
      <c r="G65" s="81">
        <v>304100</v>
      </c>
      <c r="H65" s="79">
        <f t="shared" si="14"/>
        <v>299092684.05999994</v>
      </c>
      <c r="I65" s="113"/>
      <c r="J65" s="122">
        <f t="shared" si="4"/>
        <v>43</v>
      </c>
      <c r="K65" s="123">
        <f t="shared" si="5"/>
        <v>28</v>
      </c>
      <c r="L65" s="124" t="str">
        <f t="shared" si="6"/>
        <v>September</v>
      </c>
      <c r="M65" s="118" t="str">
        <f t="shared" si="7"/>
        <v>JV-KB/TK-September-43</v>
      </c>
      <c r="N65" s="115" t="str">
        <f t="shared" si="8"/>
        <v>KB/TK Happy Day (Batike inyong / Cita-citaku / Aksiku)</v>
      </c>
      <c r="O65" s="118" t="s">
        <v>127</v>
      </c>
      <c r="P65" s="125" t="str">
        <f t="shared" si="9"/>
        <v>Happy Day (Batike inyong / Cita-citaku / Aksiku)</v>
      </c>
      <c r="Q65" s="126">
        <f t="shared" si="10"/>
        <v>304100</v>
      </c>
      <c r="R65" s="126">
        <f t="shared" si="11"/>
        <v>304100</v>
      </c>
      <c r="S65" s="115"/>
      <c r="T65" s="118" t="str">
        <f t="shared" si="12"/>
        <v>UNIT</v>
      </c>
      <c r="U65" s="127" t="str">
        <f t="shared" si="13"/>
        <v>UNITKB/TK Happy Day (Batike inyong / Cita-citaku / Aksiku)</v>
      </c>
      <c r="V65" s="116"/>
    </row>
    <row r="66" spans="2:22" ht="15" customHeight="1" x14ac:dyDescent="0.3">
      <c r="B66" s="74">
        <v>45929</v>
      </c>
      <c r="C66" s="75">
        <v>530212</v>
      </c>
      <c r="D66" s="75">
        <v>44</v>
      </c>
      <c r="E66" s="77" t="s">
        <v>21</v>
      </c>
      <c r="F66" s="78"/>
      <c r="G66" s="81">
        <v>1707100</v>
      </c>
      <c r="H66" s="79">
        <f t="shared" si="14"/>
        <v>297385584.05999994</v>
      </c>
      <c r="I66" s="113"/>
      <c r="J66" s="122">
        <f t="shared" si="4"/>
        <v>44</v>
      </c>
      <c r="K66" s="123">
        <f t="shared" si="5"/>
        <v>29</v>
      </c>
      <c r="L66" s="124" t="str">
        <f t="shared" si="6"/>
        <v>September</v>
      </c>
      <c r="M66" s="118" t="str">
        <f t="shared" si="7"/>
        <v>JV-KB/TK-September-44</v>
      </c>
      <c r="N66" s="115" t="str">
        <f t="shared" si="8"/>
        <v>KB/TK Obat pembersih &amp; pengharum</v>
      </c>
      <c r="O66" s="118" t="s">
        <v>127</v>
      </c>
      <c r="P66" s="125" t="str">
        <f t="shared" si="9"/>
        <v>Obat pembersih &amp; pengharum</v>
      </c>
      <c r="Q66" s="126">
        <f t="shared" si="10"/>
        <v>1707100</v>
      </c>
      <c r="R66" s="126">
        <f t="shared" si="11"/>
        <v>1707100</v>
      </c>
      <c r="S66" s="115"/>
      <c r="T66" s="118" t="str">
        <f t="shared" si="12"/>
        <v>UNIT</v>
      </c>
      <c r="U66" s="127" t="str">
        <f t="shared" si="13"/>
        <v>UNITKB/TK Obat pembersih &amp; pengharum</v>
      </c>
      <c r="V66" s="116"/>
    </row>
    <row r="67" spans="2:22" ht="15" customHeight="1" x14ac:dyDescent="0.3">
      <c r="B67" s="74">
        <v>45929</v>
      </c>
      <c r="C67" s="75">
        <v>530709</v>
      </c>
      <c r="D67" s="75">
        <v>45</v>
      </c>
      <c r="E67" s="77" t="s">
        <v>59</v>
      </c>
      <c r="F67" s="78"/>
      <c r="G67" s="81">
        <v>604100</v>
      </c>
      <c r="H67" s="79">
        <f t="shared" si="14"/>
        <v>296781484.05999994</v>
      </c>
      <c r="J67" s="122">
        <f t="shared" si="4"/>
        <v>45</v>
      </c>
      <c r="K67" s="123">
        <f t="shared" si="5"/>
        <v>29</v>
      </c>
      <c r="L67" s="124" t="str">
        <f t="shared" si="6"/>
        <v>September</v>
      </c>
      <c r="M67" s="118" t="str">
        <f t="shared" si="7"/>
        <v>JV-KB/TK-September-45</v>
      </c>
      <c r="N67" s="115" t="str">
        <f t="shared" si="8"/>
        <v>KB/TK Minuman Guru dan Karyawan</v>
      </c>
      <c r="O67" s="118" t="s">
        <v>127</v>
      </c>
      <c r="P67" s="125" t="str">
        <f t="shared" si="9"/>
        <v>Minuman Guru dan Karyawan</v>
      </c>
      <c r="Q67" s="126">
        <f t="shared" si="10"/>
        <v>604100</v>
      </c>
      <c r="R67" s="126">
        <f t="shared" si="11"/>
        <v>604100</v>
      </c>
      <c r="S67" s="115"/>
      <c r="T67" s="118" t="str">
        <f t="shared" si="12"/>
        <v>UNIT</v>
      </c>
      <c r="U67" s="127" t="str">
        <f t="shared" si="13"/>
        <v>UNITKB/TK Minuman Guru dan Karyawan</v>
      </c>
      <c r="V67" s="116"/>
    </row>
    <row r="68" spans="2:22" ht="15" customHeight="1" x14ac:dyDescent="0.3">
      <c r="B68" s="74">
        <v>45930</v>
      </c>
      <c r="C68" s="75"/>
      <c r="D68" s="75"/>
      <c r="E68" s="77" t="s">
        <v>126</v>
      </c>
      <c r="F68" s="78">
        <v>56666.239999999998</v>
      </c>
      <c r="G68" s="78"/>
      <c r="H68" s="79">
        <f t="shared" si="14"/>
        <v>296838150.29999995</v>
      </c>
      <c r="I68" s="129"/>
      <c r="J68" s="122">
        <f t="shared" ref="J68:J69" si="31">D68</f>
        <v>0</v>
      </c>
      <c r="K68" s="123">
        <f t="shared" ref="K68:K69" si="32">DAY(B68)</f>
        <v>30</v>
      </c>
      <c r="L68" s="124" t="str">
        <f t="shared" si="6"/>
        <v>September</v>
      </c>
      <c r="M68" s="118" t="str">
        <f t="shared" ref="M68:M69" si="33">IF(J68&lt;1," ","JV-KB/TK-"&amp;$L$11&amp;"-"&amp;J68)</f>
        <v xml:space="preserve"> </v>
      </c>
      <c r="N68" s="115" t="str">
        <f t="shared" ref="N68:N69" si="34">"KB/TK "&amp;E68</f>
        <v>KB/TK Bagi Hasil atau Bonus</v>
      </c>
      <c r="O68" s="118" t="s">
        <v>127</v>
      </c>
      <c r="P68" s="125" t="str">
        <f t="shared" ref="P68:P69" si="35">E68</f>
        <v>Bagi Hasil atau Bonus</v>
      </c>
      <c r="Q68" s="126">
        <f t="shared" ref="Q68:Q69" si="36">F68+G68</f>
        <v>56666.239999999998</v>
      </c>
      <c r="R68" s="126">
        <f t="shared" ref="R68:R69" si="37">Q68</f>
        <v>56666.239999999998</v>
      </c>
      <c r="S68" s="115"/>
      <c r="T68" s="118" t="str">
        <f t="shared" si="12"/>
        <v>UNIT</v>
      </c>
      <c r="U68" s="127" t="str">
        <f t="shared" ref="U68:U69" si="38">CONCATENATE(T68,N68)</f>
        <v>UNITKB/TK Bagi Hasil atau Bonus</v>
      </c>
      <c r="V68" s="116"/>
    </row>
    <row r="69" spans="2:22" ht="15" customHeight="1" x14ac:dyDescent="0.3">
      <c r="B69" s="74">
        <v>45930</v>
      </c>
      <c r="C69" s="75"/>
      <c r="D69" s="75"/>
      <c r="E69" s="77" t="s">
        <v>23</v>
      </c>
      <c r="F69" s="78"/>
      <c r="G69" s="78">
        <v>11333.25</v>
      </c>
      <c r="H69" s="79">
        <f t="shared" si="14"/>
        <v>296826817.04999995</v>
      </c>
      <c r="I69" s="129"/>
      <c r="J69" s="122">
        <f t="shared" si="31"/>
        <v>0</v>
      </c>
      <c r="K69" s="123">
        <f t="shared" si="32"/>
        <v>30</v>
      </c>
      <c r="L69" s="124" t="str">
        <f t="shared" si="6"/>
        <v>September</v>
      </c>
      <c r="M69" s="118" t="str">
        <f t="shared" si="33"/>
        <v xml:space="preserve"> </v>
      </c>
      <c r="N69" s="115" t="str">
        <f t="shared" si="34"/>
        <v>KB/TK Pajak</v>
      </c>
      <c r="O69" s="118" t="s">
        <v>127</v>
      </c>
      <c r="P69" s="125" t="str">
        <f t="shared" si="35"/>
        <v>Pajak</v>
      </c>
      <c r="Q69" s="126">
        <f t="shared" si="36"/>
        <v>11333.25</v>
      </c>
      <c r="R69" s="126">
        <f t="shared" si="37"/>
        <v>11333.25</v>
      </c>
      <c r="S69" s="115"/>
      <c r="T69" s="118" t="str">
        <f t="shared" si="12"/>
        <v>UNIT</v>
      </c>
      <c r="U69" s="127" t="str">
        <f t="shared" si="38"/>
        <v>UNITKB/TK Pajak</v>
      </c>
      <c r="V69" s="116"/>
    </row>
    <row r="70" spans="2:22" ht="15" customHeight="1" x14ac:dyDescent="0.3">
      <c r="B70" s="74">
        <v>45930</v>
      </c>
      <c r="C70" s="75">
        <v>514080</v>
      </c>
      <c r="D70" s="75">
        <v>46</v>
      </c>
      <c r="E70" s="77" t="s">
        <v>75</v>
      </c>
      <c r="F70" s="78"/>
      <c r="G70" s="78">
        <v>495000</v>
      </c>
      <c r="H70" s="79">
        <f t="shared" si="14"/>
        <v>296331817.04999995</v>
      </c>
      <c r="I70" s="129"/>
      <c r="J70" s="122">
        <f t="shared" si="4"/>
        <v>46</v>
      </c>
      <c r="K70" s="123">
        <f t="shared" si="5"/>
        <v>30</v>
      </c>
      <c r="L70" s="124" t="str">
        <f t="shared" si="6"/>
        <v>September</v>
      </c>
      <c r="M70" s="118" t="str">
        <f t="shared" si="7"/>
        <v>JV-KB/TK-September-46</v>
      </c>
      <c r="N70" s="115" t="str">
        <f t="shared" si="8"/>
        <v>KB/TK Pelatihan Guru</v>
      </c>
      <c r="O70" s="118" t="s">
        <v>127</v>
      </c>
      <c r="P70" s="125" t="str">
        <f t="shared" si="9"/>
        <v>Pelatihan Guru</v>
      </c>
      <c r="Q70" s="126">
        <f t="shared" si="10"/>
        <v>495000</v>
      </c>
      <c r="R70" s="126">
        <f t="shared" si="11"/>
        <v>495000</v>
      </c>
      <c r="S70" s="115"/>
      <c r="T70" s="118" t="str">
        <f t="shared" si="12"/>
        <v>UNIT</v>
      </c>
      <c r="U70" s="127" t="str">
        <f t="shared" si="13"/>
        <v>UNITKB/TK Pelatihan Guru</v>
      </c>
      <c r="V70" s="116"/>
    </row>
    <row r="71" spans="2:22" ht="15" customHeight="1" x14ac:dyDescent="0.3">
      <c r="B71" s="74">
        <v>45930</v>
      </c>
      <c r="C71" s="75">
        <v>516140</v>
      </c>
      <c r="D71" s="75">
        <v>47</v>
      </c>
      <c r="E71" s="77" t="s">
        <v>146</v>
      </c>
      <c r="F71" s="78"/>
      <c r="G71" s="81">
        <v>1565000</v>
      </c>
      <c r="H71" s="79">
        <f t="shared" si="14"/>
        <v>294766817.04999995</v>
      </c>
      <c r="J71" s="122">
        <f t="shared" si="4"/>
        <v>47</v>
      </c>
      <c r="K71" s="123">
        <f t="shared" si="5"/>
        <v>30</v>
      </c>
      <c r="L71" s="124" t="str">
        <f t="shared" si="6"/>
        <v>September</v>
      </c>
      <c r="M71" s="118" t="str">
        <f t="shared" si="7"/>
        <v>JV-KB/TK-September-47</v>
      </c>
      <c r="N71" s="115" t="str">
        <f t="shared" si="8"/>
        <v>KB/TK Sukses PPDB</v>
      </c>
      <c r="O71" s="118" t="s">
        <v>127</v>
      </c>
      <c r="P71" s="125" t="str">
        <f t="shared" si="9"/>
        <v>Sukses PPDB</v>
      </c>
      <c r="Q71" s="126">
        <f t="shared" si="10"/>
        <v>1565000</v>
      </c>
      <c r="R71" s="126">
        <f t="shared" si="11"/>
        <v>1565000</v>
      </c>
      <c r="S71" s="115"/>
      <c r="T71" s="118" t="str">
        <f t="shared" si="12"/>
        <v>UNIT</v>
      </c>
      <c r="U71" s="127" t="str">
        <f t="shared" si="13"/>
        <v>UNITKB/TK Sukses PPDB</v>
      </c>
      <c r="V71" s="116"/>
    </row>
    <row r="72" spans="2:22" ht="15" customHeight="1" x14ac:dyDescent="0.3">
      <c r="B72" s="74">
        <v>45930</v>
      </c>
      <c r="C72" s="75">
        <v>530409</v>
      </c>
      <c r="D72" s="75">
        <v>48</v>
      </c>
      <c r="E72" s="77" t="s">
        <v>56</v>
      </c>
      <c r="F72" s="78"/>
      <c r="G72" s="81">
        <v>214500</v>
      </c>
      <c r="H72" s="79">
        <f t="shared" si="14"/>
        <v>294552317.04999995</v>
      </c>
      <c r="I72" s="113"/>
      <c r="J72" s="122">
        <f t="shared" si="4"/>
        <v>48</v>
      </c>
      <c r="K72" s="123">
        <f t="shared" si="5"/>
        <v>30</v>
      </c>
      <c r="L72" s="124" t="str">
        <f t="shared" si="6"/>
        <v>September</v>
      </c>
      <c r="M72" s="118" t="str">
        <f t="shared" si="7"/>
        <v>JV-KB/TK-September-48</v>
      </c>
      <c r="N72" s="115" t="str">
        <f t="shared" si="8"/>
        <v>KB/TK Jilid Portofolio</v>
      </c>
      <c r="O72" s="118" t="s">
        <v>127</v>
      </c>
      <c r="P72" s="125" t="str">
        <f t="shared" si="9"/>
        <v>Jilid Portofolio</v>
      </c>
      <c r="Q72" s="126">
        <f t="shared" si="10"/>
        <v>214500</v>
      </c>
      <c r="R72" s="126">
        <f t="shared" si="11"/>
        <v>214500</v>
      </c>
      <c r="S72" s="115"/>
      <c r="T72" s="118" t="str">
        <f t="shared" si="12"/>
        <v>UNIT</v>
      </c>
      <c r="U72" s="127" t="str">
        <f t="shared" si="13"/>
        <v>UNITKB/TK Jilid Portofolio</v>
      </c>
      <c r="V72" s="116"/>
    </row>
    <row r="73" spans="2:22" ht="15" customHeight="1" x14ac:dyDescent="0.3">
      <c r="B73" s="74">
        <v>45930</v>
      </c>
      <c r="C73" s="75">
        <v>530601</v>
      </c>
      <c r="D73" s="75">
        <v>49</v>
      </c>
      <c r="E73" s="77" t="s">
        <v>66</v>
      </c>
      <c r="F73" s="78"/>
      <c r="G73" s="81">
        <v>88000</v>
      </c>
      <c r="H73" s="79">
        <f t="shared" si="14"/>
        <v>294464317.04999995</v>
      </c>
      <c r="J73" s="122">
        <f t="shared" si="4"/>
        <v>49</v>
      </c>
      <c r="K73" s="123">
        <f t="shared" si="5"/>
        <v>30</v>
      </c>
      <c r="L73" s="124" t="str">
        <f t="shared" si="6"/>
        <v>September</v>
      </c>
      <c r="M73" s="118" t="str">
        <f t="shared" si="7"/>
        <v>JV-KB/TK-September-49</v>
      </c>
      <c r="N73" s="115" t="str">
        <f t="shared" si="8"/>
        <v>KB/TK Perkantoran</v>
      </c>
      <c r="O73" s="118" t="s">
        <v>127</v>
      </c>
      <c r="P73" s="125" t="str">
        <f t="shared" si="9"/>
        <v>Perkantoran</v>
      </c>
      <c r="Q73" s="126">
        <f t="shared" si="10"/>
        <v>88000</v>
      </c>
      <c r="R73" s="126">
        <f t="shared" si="11"/>
        <v>88000</v>
      </c>
      <c r="S73" s="115"/>
      <c r="T73" s="118" t="str">
        <f t="shared" si="12"/>
        <v>UNIT</v>
      </c>
      <c r="U73" s="127" t="str">
        <f t="shared" si="13"/>
        <v>UNITKB/TK Perkantoran</v>
      </c>
      <c r="V73" s="116"/>
    </row>
    <row r="74" spans="2:22" ht="15" customHeight="1" x14ac:dyDescent="0.3">
      <c r="B74" s="74">
        <v>45930</v>
      </c>
      <c r="C74" s="75">
        <v>530602</v>
      </c>
      <c r="D74" s="75">
        <v>50</v>
      </c>
      <c r="E74" s="77" t="s">
        <v>76</v>
      </c>
      <c r="F74" s="78"/>
      <c r="G74" s="81">
        <v>711500</v>
      </c>
      <c r="H74" s="79">
        <f t="shared" si="14"/>
        <v>293752817.04999995</v>
      </c>
      <c r="J74" s="122">
        <f t="shared" si="4"/>
        <v>50</v>
      </c>
      <c r="K74" s="123">
        <f t="shared" si="5"/>
        <v>30</v>
      </c>
      <c r="L74" s="124" t="str">
        <f t="shared" si="6"/>
        <v>September</v>
      </c>
      <c r="M74" s="118" t="str">
        <f t="shared" si="7"/>
        <v>JV-KB/TK-September-50</v>
      </c>
      <c r="N74" s="115" t="str">
        <f t="shared" si="8"/>
        <v>KB/TK Work sheet</v>
      </c>
      <c r="O74" s="118" t="s">
        <v>127</v>
      </c>
      <c r="P74" s="125" t="str">
        <f t="shared" si="9"/>
        <v>Work sheet</v>
      </c>
      <c r="Q74" s="126">
        <f t="shared" si="10"/>
        <v>711500</v>
      </c>
      <c r="R74" s="126">
        <f t="shared" si="11"/>
        <v>711500</v>
      </c>
      <c r="S74" s="115"/>
      <c r="T74" s="118" t="str">
        <f t="shared" si="12"/>
        <v>UNIT</v>
      </c>
      <c r="U74" s="127" t="str">
        <f t="shared" si="13"/>
        <v>UNITKB/TK Work sheet</v>
      </c>
      <c r="V74" s="116"/>
    </row>
    <row r="75" spans="2:22" ht="15" customHeight="1" x14ac:dyDescent="0.3">
      <c r="B75" s="74">
        <v>45930</v>
      </c>
      <c r="C75" s="75">
        <v>531005</v>
      </c>
      <c r="D75" s="75">
        <v>51</v>
      </c>
      <c r="E75" s="77" t="s">
        <v>96</v>
      </c>
      <c r="F75" s="78"/>
      <c r="G75" s="81">
        <v>495000</v>
      </c>
      <c r="H75" s="79">
        <f t="shared" si="14"/>
        <v>293257817.04999995</v>
      </c>
      <c r="J75" s="122">
        <f t="shared" si="4"/>
        <v>51</v>
      </c>
      <c r="K75" s="123">
        <f t="shared" si="5"/>
        <v>30</v>
      </c>
      <c r="L75" s="124" t="str">
        <f t="shared" si="6"/>
        <v>September</v>
      </c>
      <c r="M75" s="118" t="str">
        <f t="shared" si="7"/>
        <v>JV-KB/TK-September-51</v>
      </c>
      <c r="N75" s="115" t="str">
        <f t="shared" si="8"/>
        <v>KB/TK Home Visit Siswa Dalam Kota</v>
      </c>
      <c r="O75" s="118" t="s">
        <v>127</v>
      </c>
      <c r="P75" s="125" t="str">
        <f t="shared" si="9"/>
        <v>Home Visit Siswa Dalam Kota</v>
      </c>
      <c r="Q75" s="126">
        <f t="shared" si="10"/>
        <v>495000</v>
      </c>
      <c r="R75" s="126">
        <f t="shared" si="11"/>
        <v>495000</v>
      </c>
      <c r="S75" s="115"/>
      <c r="T75" s="118" t="str">
        <f t="shared" si="12"/>
        <v>UNIT</v>
      </c>
      <c r="U75" s="127" t="str">
        <f t="shared" si="13"/>
        <v>UNITKB/TK Home Visit Siswa Dalam Kota</v>
      </c>
      <c r="V75" s="116"/>
    </row>
    <row r="76" spans="2:22" ht="15" customHeight="1" x14ac:dyDescent="0.3">
      <c r="B76" s="89"/>
      <c r="D76" s="90"/>
      <c r="F76" s="92"/>
      <c r="G76" s="93"/>
      <c r="H76" s="94"/>
    </row>
    <row r="77" spans="2:22" ht="15" customHeight="1" x14ac:dyDescent="0.3">
      <c r="B77" s="89"/>
      <c r="D77" s="90"/>
      <c r="F77" s="92"/>
      <c r="G77" s="93"/>
      <c r="H77" s="94"/>
    </row>
    <row r="78" spans="2:22" ht="15" customHeight="1" x14ac:dyDescent="0.3">
      <c r="B78" s="250" t="s">
        <v>154</v>
      </c>
      <c r="C78" s="250"/>
      <c r="D78" s="250"/>
      <c r="E78" s="250"/>
      <c r="F78" s="250"/>
      <c r="G78" s="250"/>
      <c r="H78" s="250"/>
      <c r="M78" s="92">
        <f>SUM(G11:G75)</f>
        <v>131126183.25</v>
      </c>
      <c r="N78" s="92"/>
    </row>
    <row r="79" spans="2:22" ht="15" customHeight="1" x14ac:dyDescent="0.3">
      <c r="B79" s="131" t="s">
        <v>27</v>
      </c>
      <c r="C79" s="130"/>
      <c r="D79" s="132"/>
      <c r="E79" s="132"/>
      <c r="F79" s="133">
        <f>H75</f>
        <v>293257817.04999995</v>
      </c>
      <c r="G79" s="134"/>
      <c r="H79" s="135"/>
      <c r="M79" s="113">
        <f>G14+G15+G16+G32+G36+G47+G69</f>
        <v>49731333.25</v>
      </c>
    </row>
    <row r="80" spans="2:22" ht="15" customHeight="1" x14ac:dyDescent="0.3">
      <c r="B80" s="136" t="s">
        <v>28</v>
      </c>
      <c r="C80" s="130"/>
      <c r="D80" s="132"/>
      <c r="E80" s="131"/>
      <c r="F80" s="137"/>
      <c r="G80" s="134"/>
      <c r="H80" s="135"/>
      <c r="M80" s="113">
        <f>M78-M79</f>
        <v>81394850</v>
      </c>
      <c r="N80" s="113"/>
    </row>
    <row r="81" spans="2:21" ht="15" customHeight="1" x14ac:dyDescent="0.3">
      <c r="B81" s="131" t="s">
        <v>29</v>
      </c>
      <c r="C81" s="130"/>
      <c r="D81" s="138"/>
      <c r="E81" s="113">
        <v>266800517.05000001</v>
      </c>
      <c r="F81" s="137"/>
      <c r="G81" s="139"/>
      <c r="H81" s="135"/>
    </row>
    <row r="82" spans="2:21" ht="15" customHeight="1" x14ac:dyDescent="0.3">
      <c r="B82" s="140" t="s">
        <v>30</v>
      </c>
      <c r="C82" s="141"/>
      <c r="D82" s="142"/>
      <c r="E82" s="143">
        <v>26457300</v>
      </c>
      <c r="F82" s="137"/>
      <c r="G82" s="134"/>
      <c r="H82" s="135"/>
      <c r="N82" s="149"/>
    </row>
    <row r="83" spans="2:21" ht="15" customHeight="1" x14ac:dyDescent="0.3">
      <c r="B83" s="130" t="s">
        <v>31</v>
      </c>
      <c r="C83" s="130"/>
      <c r="D83" s="132"/>
      <c r="E83" s="144">
        <f>SUM(E81:E82)</f>
        <v>293257817.05000001</v>
      </c>
      <c r="F83" s="137"/>
      <c r="G83" s="137"/>
      <c r="H83" s="135"/>
    </row>
    <row r="84" spans="2:21" ht="15" customHeight="1" x14ac:dyDescent="0.3">
      <c r="B84" s="145"/>
      <c r="C84" s="146"/>
      <c r="D84" s="146"/>
      <c r="E84" s="147"/>
      <c r="F84" s="137"/>
      <c r="G84" s="137"/>
      <c r="H84" s="148"/>
      <c r="N84" s="113"/>
    </row>
    <row r="85" spans="2:21" ht="15" customHeight="1" x14ac:dyDescent="0.3">
      <c r="B85" s="245" t="s">
        <v>24</v>
      </c>
      <c r="C85" s="245"/>
      <c r="D85" s="245"/>
      <c r="E85" s="245"/>
      <c r="F85" s="247" t="s">
        <v>166</v>
      </c>
      <c r="G85" s="247"/>
      <c r="H85" s="247"/>
    </row>
    <row r="86" spans="2:21" ht="15" customHeight="1" x14ac:dyDescent="0.3">
      <c r="B86" s="245" t="s">
        <v>25</v>
      </c>
      <c r="C86" s="245"/>
      <c r="D86" s="245"/>
      <c r="E86" s="245"/>
      <c r="F86" s="247" t="s">
        <v>26</v>
      </c>
      <c r="G86" s="247"/>
      <c r="H86" s="247"/>
    </row>
    <row r="87" spans="2:21" ht="15" customHeight="1" x14ac:dyDescent="0.3">
      <c r="B87" s="245"/>
      <c r="C87" s="245"/>
      <c r="D87" s="245"/>
      <c r="E87" s="245"/>
      <c r="F87" s="248"/>
      <c r="G87" s="248"/>
      <c r="H87" s="248"/>
    </row>
    <row r="88" spans="2:21" ht="15" customHeight="1" x14ac:dyDescent="0.3">
      <c r="B88" s="245"/>
      <c r="C88" s="245"/>
      <c r="D88" s="245"/>
      <c r="E88" s="245"/>
      <c r="F88" s="248"/>
      <c r="G88" s="248"/>
      <c r="H88" s="248"/>
    </row>
    <row r="89" spans="2:21" ht="15" customHeight="1" x14ac:dyDescent="0.3">
      <c r="B89" s="245"/>
      <c r="C89" s="245"/>
      <c r="D89" s="245"/>
      <c r="E89" s="245"/>
      <c r="F89" s="248"/>
      <c r="G89" s="248"/>
      <c r="H89" s="248"/>
    </row>
    <row r="90" spans="2:21" ht="15" customHeight="1" x14ac:dyDescent="0.3">
      <c r="B90" s="246" t="s">
        <v>55</v>
      </c>
      <c r="C90" s="246"/>
      <c r="D90" s="246"/>
      <c r="E90" s="246"/>
      <c r="F90" s="244" t="s">
        <v>125</v>
      </c>
      <c r="G90" s="244"/>
      <c r="H90" s="244"/>
    </row>
    <row r="91" spans="2:21" x14ac:dyDescent="0.3">
      <c r="J91" s="122"/>
      <c r="K91" s="123"/>
      <c r="L91" s="124"/>
      <c r="M91" s="118"/>
      <c r="N91" s="115"/>
      <c r="O91" s="118"/>
      <c r="P91" s="125"/>
      <c r="Q91" s="126"/>
      <c r="R91" s="126"/>
      <c r="S91" s="115"/>
      <c r="T91" s="118"/>
      <c r="U91" s="127"/>
    </row>
    <row r="92" spans="2:21" x14ac:dyDescent="0.3">
      <c r="J92" s="122"/>
      <c r="K92" s="123"/>
      <c r="L92" s="124"/>
      <c r="M92" s="118"/>
      <c r="N92" s="115"/>
      <c r="O92" s="118"/>
      <c r="P92" s="125"/>
      <c r="Q92" s="126"/>
      <c r="R92" s="126"/>
      <c r="S92" s="115"/>
      <c r="T92" s="118"/>
      <c r="U92" s="127"/>
    </row>
    <row r="93" spans="2:21" x14ac:dyDescent="0.3">
      <c r="J93" s="122"/>
      <c r="K93" s="123"/>
      <c r="L93" s="124"/>
      <c r="M93" s="118"/>
      <c r="N93" s="115"/>
      <c r="O93" s="118"/>
      <c r="P93" s="125"/>
      <c r="Q93" s="126"/>
      <c r="R93" s="126"/>
      <c r="S93" s="115"/>
      <c r="T93" s="118"/>
      <c r="U93" s="127"/>
    </row>
    <row r="94" spans="2:21" x14ac:dyDescent="0.3">
      <c r="J94" s="122"/>
      <c r="K94" s="123"/>
      <c r="L94" s="124"/>
      <c r="M94" s="118"/>
      <c r="N94" s="115"/>
      <c r="O94" s="118"/>
      <c r="P94" s="125"/>
      <c r="Q94" s="126"/>
      <c r="R94" s="126"/>
      <c r="S94" s="115"/>
      <c r="T94" s="118"/>
      <c r="U94" s="127"/>
    </row>
    <row r="95" spans="2:21" x14ac:dyDescent="0.3">
      <c r="J95" s="122"/>
      <c r="K95" s="123"/>
      <c r="L95" s="124"/>
      <c r="M95" s="118"/>
      <c r="N95" s="115"/>
      <c r="O95" s="118"/>
      <c r="P95" s="125"/>
      <c r="Q95" s="126"/>
      <c r="R95" s="126"/>
      <c r="S95" s="115"/>
      <c r="T95" s="118"/>
      <c r="U95" s="127"/>
    </row>
    <row r="96" spans="2:21" x14ac:dyDescent="0.3">
      <c r="J96" s="122"/>
      <c r="K96" s="123"/>
      <c r="L96" s="124"/>
      <c r="M96" s="118"/>
      <c r="N96" s="115"/>
      <c r="O96" s="118"/>
      <c r="P96" s="125"/>
      <c r="Q96" s="126"/>
      <c r="R96" s="126"/>
      <c r="S96" s="115"/>
      <c r="T96" s="118"/>
      <c r="U96" s="127"/>
    </row>
    <row r="97" spans="10:21" x14ac:dyDescent="0.3">
      <c r="J97" s="122"/>
      <c r="K97" s="123"/>
      <c r="L97" s="124"/>
      <c r="M97" s="118"/>
      <c r="N97" s="115"/>
      <c r="O97" s="118"/>
      <c r="P97" s="125"/>
      <c r="Q97" s="126"/>
      <c r="R97" s="126"/>
      <c r="S97" s="115"/>
      <c r="T97" s="118"/>
      <c r="U97" s="127"/>
    </row>
    <row r="98" spans="10:21" x14ac:dyDescent="0.3">
      <c r="J98" s="122"/>
      <c r="K98" s="123"/>
      <c r="L98" s="124"/>
      <c r="M98" s="118"/>
      <c r="N98" s="115"/>
      <c r="O98" s="118"/>
      <c r="P98" s="125"/>
      <c r="Q98" s="126"/>
      <c r="R98" s="126"/>
      <c r="S98" s="115"/>
      <c r="T98" s="118"/>
      <c r="U98" s="127"/>
    </row>
    <row r="99" spans="10:21" x14ac:dyDescent="0.3">
      <c r="J99" s="122"/>
      <c r="K99" s="123"/>
      <c r="L99" s="124"/>
      <c r="M99" s="118"/>
      <c r="N99" s="115"/>
      <c r="O99" s="118"/>
      <c r="P99" s="125"/>
      <c r="Q99" s="126"/>
      <c r="R99" s="126"/>
      <c r="S99" s="115"/>
      <c r="T99" s="118"/>
      <c r="U99" s="127"/>
    </row>
    <row r="100" spans="10:21" x14ac:dyDescent="0.3">
      <c r="J100" s="122"/>
      <c r="K100" s="123"/>
      <c r="L100" s="124"/>
      <c r="M100" s="118"/>
      <c r="N100" s="115"/>
      <c r="O100" s="118"/>
      <c r="P100" s="125"/>
      <c r="Q100" s="126"/>
      <c r="R100" s="126"/>
      <c r="S100" s="115"/>
      <c r="T100" s="118"/>
      <c r="U100" s="127"/>
    </row>
    <row r="101" spans="10:21" x14ac:dyDescent="0.3">
      <c r="J101" s="122"/>
      <c r="K101" s="123"/>
      <c r="L101" s="124"/>
      <c r="M101" s="118"/>
      <c r="N101" s="115"/>
      <c r="O101" s="118"/>
      <c r="P101" s="125"/>
      <c r="Q101" s="126"/>
      <c r="R101" s="126"/>
      <c r="S101" s="115"/>
      <c r="T101" s="118"/>
      <c r="U101" s="127"/>
    </row>
    <row r="102" spans="10:21" x14ac:dyDescent="0.3">
      <c r="J102" s="122"/>
      <c r="K102" s="123"/>
      <c r="L102" s="124"/>
      <c r="M102" s="118"/>
      <c r="N102" s="115"/>
      <c r="O102" s="118"/>
      <c r="P102" s="125"/>
      <c r="Q102" s="126"/>
      <c r="R102" s="126"/>
      <c r="S102" s="115"/>
      <c r="T102" s="118"/>
      <c r="U102" s="127"/>
    </row>
    <row r="103" spans="10:21" x14ac:dyDescent="0.3">
      <c r="J103" s="122"/>
      <c r="K103" s="123"/>
      <c r="L103" s="124"/>
      <c r="M103" s="118"/>
      <c r="N103" s="115"/>
      <c r="O103" s="118"/>
      <c r="P103" s="125"/>
      <c r="Q103" s="126"/>
      <c r="R103" s="126"/>
      <c r="S103" s="115"/>
      <c r="T103" s="118"/>
      <c r="U103" s="127"/>
    </row>
    <row r="104" spans="10:21" x14ac:dyDescent="0.3">
      <c r="J104" s="122"/>
      <c r="K104" s="123"/>
      <c r="L104" s="124"/>
      <c r="M104" s="118"/>
      <c r="N104" s="115"/>
      <c r="O104" s="118"/>
      <c r="P104" s="125"/>
      <c r="Q104" s="126"/>
      <c r="R104" s="126"/>
      <c r="S104" s="115"/>
      <c r="T104" s="118"/>
      <c r="U104" s="127"/>
    </row>
    <row r="105" spans="10:21" x14ac:dyDescent="0.3">
      <c r="J105" s="122"/>
      <c r="K105" s="123"/>
      <c r="L105" s="124"/>
      <c r="M105" s="118"/>
      <c r="N105" s="115"/>
      <c r="O105" s="118"/>
      <c r="P105" s="125"/>
      <c r="Q105" s="126"/>
      <c r="R105" s="126"/>
      <c r="S105" s="115"/>
      <c r="T105" s="118"/>
      <c r="U105" s="127"/>
    </row>
    <row r="106" spans="10:21" x14ac:dyDescent="0.3">
      <c r="J106" s="122"/>
      <c r="K106" s="123"/>
      <c r="L106" s="124"/>
      <c r="M106" s="118"/>
      <c r="N106" s="115"/>
      <c r="O106" s="118"/>
      <c r="P106" s="125"/>
      <c r="Q106" s="126"/>
      <c r="R106" s="126"/>
      <c r="S106" s="115"/>
      <c r="T106" s="118"/>
      <c r="U106" s="127"/>
    </row>
    <row r="107" spans="10:21" x14ac:dyDescent="0.3">
      <c r="J107" s="122"/>
      <c r="K107" s="123"/>
      <c r="L107" s="124"/>
      <c r="M107" s="118"/>
      <c r="N107" s="115"/>
      <c r="O107" s="118"/>
      <c r="P107" s="125"/>
      <c r="Q107" s="126"/>
      <c r="R107" s="126"/>
      <c r="S107" s="115"/>
      <c r="T107" s="118"/>
      <c r="U107" s="127"/>
    </row>
    <row r="108" spans="10:21" x14ac:dyDescent="0.3">
      <c r="J108" s="122"/>
      <c r="K108" s="123"/>
      <c r="L108" s="124"/>
      <c r="M108" s="118"/>
      <c r="N108" s="115"/>
      <c r="O108" s="118"/>
      <c r="P108" s="125"/>
      <c r="Q108" s="126"/>
      <c r="R108" s="126"/>
      <c r="S108" s="115"/>
      <c r="T108" s="118"/>
      <c r="U108" s="127"/>
    </row>
    <row r="109" spans="10:21" x14ac:dyDescent="0.3">
      <c r="J109" s="122"/>
      <c r="K109" s="123"/>
      <c r="L109" s="124"/>
      <c r="M109" s="118"/>
      <c r="N109" s="115"/>
      <c r="O109" s="118"/>
      <c r="P109" s="125"/>
      <c r="Q109" s="126"/>
      <c r="R109" s="126"/>
      <c r="S109" s="115"/>
      <c r="T109" s="118"/>
      <c r="U109" s="127"/>
    </row>
    <row r="110" spans="10:21" x14ac:dyDescent="0.3">
      <c r="J110" s="122"/>
      <c r="K110" s="123"/>
      <c r="L110" s="124"/>
      <c r="M110" s="118"/>
      <c r="N110" s="115"/>
      <c r="O110" s="118"/>
      <c r="P110" s="125"/>
      <c r="Q110" s="126"/>
      <c r="R110" s="126"/>
      <c r="S110" s="115"/>
      <c r="T110" s="118"/>
      <c r="U110" s="127"/>
    </row>
    <row r="111" spans="10:21" x14ac:dyDescent="0.3">
      <c r="J111" s="122"/>
      <c r="K111" s="123"/>
      <c r="L111" s="124"/>
      <c r="M111" s="118"/>
      <c r="N111" s="115"/>
      <c r="O111" s="118"/>
      <c r="P111" s="125"/>
      <c r="Q111" s="126"/>
      <c r="R111" s="126"/>
      <c r="S111" s="115"/>
      <c r="T111" s="118"/>
      <c r="U111" s="127"/>
    </row>
    <row r="112" spans="10:21" x14ac:dyDescent="0.3">
      <c r="J112" s="122"/>
      <c r="K112" s="123"/>
      <c r="L112" s="124"/>
      <c r="M112" s="118"/>
      <c r="N112" s="115"/>
      <c r="O112" s="118"/>
      <c r="P112" s="125"/>
      <c r="Q112" s="126"/>
      <c r="R112" s="126"/>
      <c r="S112" s="115"/>
      <c r="T112" s="118"/>
      <c r="U112" s="127"/>
    </row>
    <row r="113" spans="10:21" x14ac:dyDescent="0.3">
      <c r="J113" s="122"/>
      <c r="K113" s="123"/>
      <c r="L113" s="124"/>
      <c r="M113" s="118"/>
      <c r="N113" s="115"/>
      <c r="O113" s="118"/>
      <c r="P113" s="125"/>
      <c r="Q113" s="126"/>
      <c r="R113" s="126"/>
      <c r="S113" s="115"/>
      <c r="T113" s="118"/>
      <c r="U113" s="127"/>
    </row>
    <row r="114" spans="10:21" x14ac:dyDescent="0.3">
      <c r="J114" s="122"/>
      <c r="K114" s="123"/>
      <c r="L114" s="124"/>
      <c r="M114" s="118"/>
      <c r="N114" s="115"/>
      <c r="O114" s="118"/>
      <c r="P114" s="125"/>
      <c r="Q114" s="126"/>
      <c r="R114" s="126"/>
      <c r="S114" s="115"/>
      <c r="T114" s="118"/>
      <c r="U114" s="127"/>
    </row>
    <row r="115" spans="10:21" x14ac:dyDescent="0.3">
      <c r="J115" s="122"/>
      <c r="K115" s="123"/>
      <c r="L115" s="124"/>
      <c r="M115" s="118"/>
      <c r="N115" s="115"/>
      <c r="O115" s="118"/>
      <c r="P115" s="125"/>
      <c r="Q115" s="126"/>
      <c r="R115" s="126"/>
      <c r="S115" s="115"/>
      <c r="T115" s="118"/>
      <c r="U115" s="127"/>
    </row>
    <row r="116" spans="10:21" x14ac:dyDescent="0.3">
      <c r="J116" s="122"/>
      <c r="K116" s="123"/>
      <c r="L116" s="124"/>
      <c r="M116" s="118"/>
      <c r="N116" s="115"/>
      <c r="O116" s="118"/>
      <c r="P116" s="125"/>
      <c r="Q116" s="126"/>
      <c r="R116" s="126"/>
      <c r="S116" s="115"/>
      <c r="T116" s="118"/>
      <c r="U116" s="127"/>
    </row>
    <row r="117" spans="10:21" x14ac:dyDescent="0.3">
      <c r="J117" s="122"/>
      <c r="K117" s="123"/>
      <c r="L117" s="124"/>
      <c r="M117" s="118"/>
      <c r="N117" s="115"/>
      <c r="O117" s="118"/>
      <c r="P117" s="125"/>
      <c r="Q117" s="126"/>
      <c r="R117" s="126"/>
      <c r="S117" s="115"/>
      <c r="T117" s="118"/>
      <c r="U117" s="127"/>
    </row>
    <row r="118" spans="10:21" x14ac:dyDescent="0.3">
      <c r="J118" s="122"/>
      <c r="K118" s="123"/>
      <c r="L118" s="124"/>
      <c r="M118" s="118"/>
      <c r="N118" s="115"/>
      <c r="O118" s="118"/>
      <c r="P118" s="125"/>
      <c r="Q118" s="126"/>
      <c r="R118" s="126"/>
      <c r="S118" s="115"/>
      <c r="T118" s="118"/>
      <c r="U118" s="127"/>
    </row>
    <row r="119" spans="10:21" x14ac:dyDescent="0.3">
      <c r="J119" s="122"/>
      <c r="K119" s="123"/>
      <c r="L119" s="124"/>
      <c r="M119" s="118"/>
      <c r="N119" s="115"/>
      <c r="O119" s="118"/>
      <c r="P119" s="125"/>
      <c r="Q119" s="126"/>
      <c r="R119" s="126"/>
      <c r="S119" s="115"/>
      <c r="T119" s="118"/>
      <c r="U119" s="127"/>
    </row>
    <row r="120" spans="10:21" x14ac:dyDescent="0.3">
      <c r="J120" s="122"/>
      <c r="K120" s="123"/>
      <c r="L120" s="124"/>
      <c r="M120" s="118"/>
      <c r="N120" s="115"/>
      <c r="O120" s="118"/>
      <c r="P120" s="125"/>
      <c r="Q120" s="126"/>
      <c r="R120" s="126"/>
      <c r="S120" s="115"/>
      <c r="T120" s="118"/>
      <c r="U120" s="127"/>
    </row>
    <row r="121" spans="10:21" x14ac:dyDescent="0.3">
      <c r="J121" s="122"/>
      <c r="K121" s="123"/>
      <c r="L121" s="124"/>
      <c r="M121" s="118"/>
      <c r="N121" s="115"/>
      <c r="O121" s="118"/>
      <c r="P121" s="125"/>
      <c r="Q121" s="126"/>
      <c r="R121" s="126"/>
      <c r="S121" s="115"/>
      <c r="T121" s="118"/>
      <c r="U121" s="127"/>
    </row>
    <row r="122" spans="10:21" x14ac:dyDescent="0.3">
      <c r="J122" s="122"/>
      <c r="K122" s="123"/>
      <c r="L122" s="124"/>
      <c r="M122" s="118"/>
      <c r="N122" s="115"/>
      <c r="O122" s="118"/>
      <c r="P122" s="125"/>
      <c r="Q122" s="126"/>
      <c r="R122" s="126"/>
      <c r="S122" s="115"/>
      <c r="T122" s="118"/>
      <c r="U122" s="127"/>
    </row>
    <row r="123" spans="10:21" x14ac:dyDescent="0.3">
      <c r="J123" s="122"/>
      <c r="K123" s="123"/>
      <c r="L123" s="124"/>
      <c r="M123" s="118"/>
      <c r="N123" s="115"/>
      <c r="O123" s="118"/>
      <c r="P123" s="125"/>
      <c r="Q123" s="126"/>
      <c r="R123" s="126"/>
      <c r="S123" s="115"/>
      <c r="T123" s="118"/>
      <c r="U123" s="127"/>
    </row>
    <row r="124" spans="10:21" x14ac:dyDescent="0.3">
      <c r="J124" s="122"/>
      <c r="K124" s="123"/>
      <c r="L124" s="124"/>
      <c r="M124" s="118"/>
      <c r="N124" s="115"/>
      <c r="O124" s="118"/>
      <c r="P124" s="125"/>
      <c r="Q124" s="126"/>
      <c r="R124" s="126"/>
      <c r="S124" s="115"/>
      <c r="T124" s="118"/>
      <c r="U124" s="127"/>
    </row>
    <row r="125" spans="10:21" x14ac:dyDescent="0.3">
      <c r="J125" s="122"/>
      <c r="K125" s="123"/>
      <c r="L125" s="124"/>
      <c r="M125" s="118"/>
      <c r="N125" s="115"/>
      <c r="O125" s="118"/>
      <c r="P125" s="125"/>
      <c r="Q125" s="126"/>
      <c r="R125" s="126"/>
      <c r="S125" s="115"/>
      <c r="T125" s="118"/>
      <c r="U125" s="127"/>
    </row>
    <row r="126" spans="10:21" x14ac:dyDescent="0.3">
      <c r="J126" s="122"/>
      <c r="K126" s="123"/>
      <c r="L126" s="124"/>
      <c r="M126" s="118"/>
      <c r="N126" s="115"/>
      <c r="O126" s="118"/>
      <c r="P126" s="125"/>
      <c r="Q126" s="126"/>
      <c r="R126" s="126"/>
      <c r="S126" s="115"/>
      <c r="T126" s="118"/>
      <c r="U126" s="127"/>
    </row>
    <row r="127" spans="10:21" x14ac:dyDescent="0.3">
      <c r="J127" s="122"/>
      <c r="K127" s="123"/>
      <c r="L127" s="124"/>
      <c r="M127" s="118"/>
      <c r="N127" s="115"/>
      <c r="O127" s="118"/>
      <c r="P127" s="125"/>
      <c r="Q127" s="126"/>
      <c r="R127" s="126"/>
      <c r="S127" s="115"/>
      <c r="T127" s="118"/>
      <c r="U127" s="127"/>
    </row>
    <row r="128" spans="10:21" x14ac:dyDescent="0.3">
      <c r="J128" s="122"/>
      <c r="K128" s="123"/>
      <c r="L128" s="124"/>
      <c r="M128" s="118"/>
      <c r="N128" s="115"/>
      <c r="O128" s="118"/>
      <c r="P128" s="125"/>
      <c r="Q128" s="126"/>
      <c r="R128" s="126"/>
      <c r="S128" s="115"/>
      <c r="T128" s="118"/>
      <c r="U128" s="127"/>
    </row>
    <row r="129" spans="10:21" x14ac:dyDescent="0.3">
      <c r="J129" s="122"/>
      <c r="K129" s="123"/>
      <c r="L129" s="124"/>
      <c r="M129" s="118"/>
      <c r="N129" s="115"/>
      <c r="O129" s="118"/>
      <c r="P129" s="125"/>
      <c r="Q129" s="126"/>
      <c r="R129" s="126"/>
      <c r="S129" s="115"/>
      <c r="T129" s="118"/>
      <c r="U129" s="127"/>
    </row>
    <row r="130" spans="10:21" x14ac:dyDescent="0.3">
      <c r="J130" s="122"/>
      <c r="K130" s="123"/>
      <c r="L130" s="124"/>
      <c r="M130" s="118"/>
      <c r="N130" s="115"/>
      <c r="O130" s="118"/>
      <c r="P130" s="125"/>
      <c r="Q130" s="126"/>
      <c r="R130" s="126"/>
      <c r="S130" s="115"/>
      <c r="T130" s="118"/>
      <c r="U130" s="127"/>
    </row>
    <row r="131" spans="10:21" x14ac:dyDescent="0.3">
      <c r="J131" s="122"/>
      <c r="K131" s="123"/>
      <c r="L131" s="124"/>
      <c r="M131" s="118"/>
      <c r="N131" s="115"/>
      <c r="O131" s="118"/>
      <c r="P131" s="125"/>
      <c r="Q131" s="126"/>
      <c r="R131" s="126"/>
      <c r="S131" s="115"/>
      <c r="T131" s="118"/>
      <c r="U131" s="127"/>
    </row>
    <row r="132" spans="10:21" x14ac:dyDescent="0.3">
      <c r="J132" s="122"/>
      <c r="K132" s="123"/>
      <c r="L132" s="124"/>
      <c r="M132" s="118"/>
      <c r="N132" s="115"/>
      <c r="O132" s="118"/>
      <c r="P132" s="125"/>
      <c r="Q132" s="126"/>
      <c r="R132" s="126"/>
      <c r="S132" s="115"/>
      <c r="T132" s="118"/>
      <c r="U132" s="127"/>
    </row>
    <row r="133" spans="10:21" x14ac:dyDescent="0.3">
      <c r="J133" s="122"/>
      <c r="K133" s="123"/>
      <c r="L133" s="124"/>
      <c r="M133" s="118"/>
      <c r="N133" s="115"/>
      <c r="O133" s="118"/>
      <c r="P133" s="125"/>
      <c r="Q133" s="126"/>
      <c r="R133" s="126"/>
      <c r="S133" s="115"/>
      <c r="T133" s="118"/>
      <c r="U133" s="127"/>
    </row>
    <row r="134" spans="10:21" x14ac:dyDescent="0.3">
      <c r="J134" s="122"/>
      <c r="K134" s="123"/>
      <c r="L134" s="124"/>
      <c r="M134" s="118"/>
      <c r="N134" s="115"/>
      <c r="O134" s="118"/>
      <c r="P134" s="125"/>
      <c r="Q134" s="126"/>
      <c r="R134" s="126"/>
      <c r="S134" s="115"/>
      <c r="T134" s="118"/>
      <c r="U134" s="127"/>
    </row>
    <row r="135" spans="10:21" x14ac:dyDescent="0.3">
      <c r="J135" s="122"/>
      <c r="K135" s="123"/>
      <c r="L135" s="124"/>
      <c r="M135" s="118"/>
      <c r="N135" s="115"/>
      <c r="O135" s="118"/>
      <c r="P135" s="125"/>
      <c r="Q135" s="126"/>
      <c r="R135" s="126"/>
      <c r="S135" s="115"/>
      <c r="T135" s="118"/>
      <c r="U135" s="127"/>
    </row>
    <row r="136" spans="10:21" x14ac:dyDescent="0.3">
      <c r="J136" s="122"/>
      <c r="K136" s="123"/>
      <c r="L136" s="124"/>
      <c r="M136" s="118"/>
      <c r="N136" s="115"/>
      <c r="O136" s="118"/>
      <c r="P136" s="125"/>
      <c r="Q136" s="126"/>
      <c r="R136" s="126"/>
      <c r="S136" s="115"/>
      <c r="T136" s="118"/>
      <c r="U136" s="127"/>
    </row>
    <row r="137" spans="10:21" x14ac:dyDescent="0.3">
      <c r="J137" s="122"/>
      <c r="K137" s="123"/>
      <c r="L137" s="124"/>
      <c r="M137" s="118"/>
      <c r="N137" s="115"/>
      <c r="O137" s="118"/>
      <c r="P137" s="125"/>
      <c r="Q137" s="126"/>
      <c r="R137" s="126"/>
      <c r="S137" s="115"/>
      <c r="T137" s="118"/>
      <c r="U137" s="127"/>
    </row>
    <row r="138" spans="10:21" x14ac:dyDescent="0.3">
      <c r="J138" s="122"/>
      <c r="K138" s="123"/>
      <c r="L138" s="124"/>
      <c r="M138" s="118"/>
      <c r="N138" s="115"/>
      <c r="O138" s="118"/>
      <c r="P138" s="125"/>
      <c r="Q138" s="126"/>
      <c r="R138" s="126"/>
      <c r="S138" s="115"/>
      <c r="T138" s="118"/>
      <c r="U138" s="127"/>
    </row>
    <row r="139" spans="10:21" x14ac:dyDescent="0.3">
      <c r="J139" s="122"/>
      <c r="K139" s="123"/>
      <c r="L139" s="124"/>
      <c r="M139" s="118"/>
      <c r="N139" s="115"/>
      <c r="O139" s="118"/>
      <c r="P139" s="125"/>
      <c r="Q139" s="126"/>
      <c r="R139" s="126"/>
      <c r="S139" s="115"/>
      <c r="T139" s="118"/>
      <c r="U139" s="127"/>
    </row>
    <row r="140" spans="10:21" x14ac:dyDescent="0.3">
      <c r="J140" s="122"/>
      <c r="K140" s="123"/>
      <c r="L140" s="124"/>
      <c r="M140" s="118"/>
      <c r="N140" s="115"/>
      <c r="O140" s="118"/>
      <c r="P140" s="125"/>
      <c r="Q140" s="126"/>
      <c r="R140" s="126"/>
      <c r="S140" s="115"/>
      <c r="T140" s="118"/>
      <c r="U140" s="127"/>
    </row>
    <row r="141" spans="10:21" x14ac:dyDescent="0.3">
      <c r="J141" s="122"/>
      <c r="K141" s="123"/>
      <c r="L141" s="124"/>
      <c r="M141" s="118"/>
      <c r="N141" s="115"/>
      <c r="O141" s="118"/>
      <c r="P141" s="125"/>
      <c r="Q141" s="126"/>
      <c r="R141" s="126"/>
      <c r="S141" s="115"/>
      <c r="T141" s="118"/>
      <c r="U141" s="127"/>
    </row>
    <row r="142" spans="10:21" x14ac:dyDescent="0.3">
      <c r="J142" s="122"/>
      <c r="K142" s="123"/>
      <c r="L142" s="124"/>
      <c r="M142" s="118"/>
      <c r="N142" s="115"/>
      <c r="O142" s="118"/>
      <c r="P142" s="125"/>
      <c r="Q142" s="126"/>
      <c r="R142" s="126"/>
      <c r="S142" s="115"/>
      <c r="T142" s="118"/>
      <c r="U142" s="127"/>
    </row>
    <row r="143" spans="10:21" x14ac:dyDescent="0.3">
      <c r="J143" s="122"/>
      <c r="K143" s="123"/>
      <c r="L143" s="124"/>
      <c r="M143" s="118"/>
      <c r="N143" s="115"/>
      <c r="O143" s="118"/>
      <c r="P143" s="125"/>
      <c r="Q143" s="126"/>
      <c r="R143" s="126"/>
      <c r="S143" s="115"/>
      <c r="T143" s="118"/>
      <c r="U143" s="127"/>
    </row>
    <row r="144" spans="10:21" x14ac:dyDescent="0.3">
      <c r="J144" s="122"/>
      <c r="K144" s="123"/>
      <c r="L144" s="124"/>
      <c r="M144" s="118"/>
      <c r="N144" s="115"/>
      <c r="O144" s="118"/>
      <c r="P144" s="125"/>
      <c r="Q144" s="126"/>
      <c r="R144" s="126"/>
      <c r="S144" s="115"/>
      <c r="T144" s="118"/>
      <c r="U144" s="127"/>
    </row>
    <row r="145" spans="10:21" x14ac:dyDescent="0.3">
      <c r="J145" s="122"/>
      <c r="K145" s="123"/>
      <c r="L145" s="124"/>
      <c r="M145" s="118"/>
      <c r="N145" s="115"/>
      <c r="O145" s="118"/>
      <c r="P145" s="125"/>
      <c r="Q145" s="126"/>
      <c r="R145" s="126"/>
      <c r="S145" s="115"/>
      <c r="T145" s="118"/>
      <c r="U145" s="127"/>
    </row>
    <row r="146" spans="10:21" x14ac:dyDescent="0.3">
      <c r="J146" s="122"/>
      <c r="K146" s="123"/>
      <c r="L146" s="124"/>
      <c r="M146" s="118"/>
      <c r="N146" s="115"/>
      <c r="O146" s="118"/>
      <c r="P146" s="125"/>
      <c r="Q146" s="126"/>
      <c r="R146" s="126"/>
      <c r="S146" s="115"/>
      <c r="T146" s="118"/>
      <c r="U146" s="127"/>
    </row>
    <row r="147" spans="10:21" x14ac:dyDescent="0.3">
      <c r="J147" s="122"/>
      <c r="K147" s="123"/>
      <c r="L147" s="124"/>
      <c r="M147" s="118"/>
      <c r="N147" s="115"/>
      <c r="O147" s="118"/>
      <c r="P147" s="125"/>
      <c r="Q147" s="126"/>
      <c r="R147" s="126"/>
      <c r="S147" s="115"/>
      <c r="T147" s="118"/>
      <c r="U147" s="127"/>
    </row>
    <row r="148" spans="10:21" x14ac:dyDescent="0.3">
      <c r="J148" s="122"/>
      <c r="K148" s="123"/>
      <c r="L148" s="124"/>
      <c r="M148" s="118"/>
      <c r="N148" s="115"/>
      <c r="O148" s="118"/>
      <c r="P148" s="125"/>
      <c r="Q148" s="126"/>
      <c r="R148" s="126"/>
      <c r="S148" s="115"/>
      <c r="T148" s="118"/>
      <c r="U148" s="127"/>
    </row>
    <row r="149" spans="10:21" x14ac:dyDescent="0.3">
      <c r="J149" s="122"/>
      <c r="K149" s="123"/>
      <c r="L149" s="124"/>
      <c r="M149" s="118"/>
      <c r="N149" s="115"/>
      <c r="O149" s="118"/>
      <c r="P149" s="125"/>
      <c r="Q149" s="126"/>
      <c r="R149" s="126"/>
      <c r="S149" s="115"/>
      <c r="T149" s="118"/>
      <c r="U149" s="127"/>
    </row>
    <row r="150" spans="10:21" x14ac:dyDescent="0.3">
      <c r="J150" s="122"/>
      <c r="K150" s="123"/>
      <c r="L150" s="124"/>
      <c r="M150" s="118"/>
      <c r="N150" s="115"/>
      <c r="O150" s="118"/>
      <c r="P150" s="125"/>
      <c r="Q150" s="126"/>
      <c r="R150" s="126"/>
      <c r="S150" s="115"/>
      <c r="T150" s="118"/>
      <c r="U150" s="127"/>
    </row>
    <row r="151" spans="10:21" x14ac:dyDescent="0.3">
      <c r="J151" s="122"/>
      <c r="K151" s="123"/>
      <c r="L151" s="124"/>
      <c r="M151" s="118"/>
      <c r="N151" s="115"/>
      <c r="O151" s="118"/>
      <c r="P151" s="125"/>
      <c r="Q151" s="126"/>
      <c r="R151" s="126"/>
      <c r="S151" s="115"/>
      <c r="T151" s="118"/>
      <c r="U151" s="127"/>
    </row>
    <row r="152" spans="10:21" x14ac:dyDescent="0.3">
      <c r="J152" s="122"/>
      <c r="K152" s="123"/>
      <c r="L152" s="124"/>
      <c r="M152" s="118"/>
      <c r="N152" s="115"/>
      <c r="O152" s="118"/>
      <c r="P152" s="125"/>
      <c r="Q152" s="126"/>
      <c r="R152" s="126"/>
      <c r="S152" s="115"/>
      <c r="T152" s="118"/>
      <c r="U152" s="127"/>
    </row>
    <row r="153" spans="10:21" x14ac:dyDescent="0.3">
      <c r="J153" s="122"/>
      <c r="K153" s="123"/>
      <c r="L153" s="124"/>
      <c r="M153" s="118"/>
      <c r="N153" s="115"/>
      <c r="O153" s="118"/>
      <c r="P153" s="125"/>
      <c r="Q153" s="126"/>
      <c r="R153" s="126"/>
      <c r="S153" s="115"/>
      <c r="T153" s="118"/>
      <c r="U153" s="127"/>
    </row>
    <row r="154" spans="10:21" x14ac:dyDescent="0.3">
      <c r="J154" s="122"/>
      <c r="K154" s="123"/>
      <c r="L154" s="124"/>
      <c r="M154" s="118"/>
      <c r="N154" s="115"/>
      <c r="O154" s="118"/>
      <c r="P154" s="125"/>
      <c r="Q154" s="126"/>
      <c r="R154" s="126"/>
      <c r="S154" s="115"/>
      <c r="T154" s="118"/>
      <c r="U154" s="127"/>
    </row>
    <row r="155" spans="10:21" x14ac:dyDescent="0.3">
      <c r="J155" s="122"/>
      <c r="K155" s="123"/>
      <c r="L155" s="124"/>
      <c r="M155" s="118"/>
      <c r="N155" s="115"/>
      <c r="O155" s="118"/>
      <c r="P155" s="125"/>
      <c r="Q155" s="126"/>
      <c r="R155" s="126"/>
      <c r="S155" s="115"/>
      <c r="T155" s="118"/>
      <c r="U155" s="127"/>
    </row>
    <row r="156" spans="10:21" x14ac:dyDescent="0.3">
      <c r="J156" s="122"/>
      <c r="K156" s="123"/>
      <c r="L156" s="124"/>
      <c r="M156" s="118"/>
      <c r="N156" s="115"/>
      <c r="O156" s="118"/>
      <c r="P156" s="125"/>
      <c r="Q156" s="126"/>
      <c r="R156" s="126"/>
      <c r="S156" s="115"/>
      <c r="T156" s="118"/>
      <c r="U156" s="127"/>
    </row>
    <row r="157" spans="10:21" x14ac:dyDescent="0.3">
      <c r="J157" s="122"/>
      <c r="K157" s="123"/>
      <c r="L157" s="124"/>
      <c r="M157" s="118"/>
      <c r="N157" s="115"/>
      <c r="O157" s="118"/>
      <c r="P157" s="125"/>
      <c r="Q157" s="126"/>
      <c r="R157" s="126"/>
      <c r="S157" s="115"/>
      <c r="T157" s="118"/>
      <c r="U157" s="127"/>
    </row>
    <row r="158" spans="10:21" x14ac:dyDescent="0.3">
      <c r="J158" s="122"/>
      <c r="K158" s="123"/>
      <c r="L158" s="124"/>
      <c r="M158" s="118"/>
      <c r="N158" s="115"/>
      <c r="O158" s="118"/>
      <c r="P158" s="125"/>
      <c r="Q158" s="126"/>
      <c r="R158" s="126"/>
      <c r="S158" s="115"/>
      <c r="T158" s="118"/>
      <c r="U158" s="127"/>
    </row>
    <row r="159" spans="10:21" x14ac:dyDescent="0.3">
      <c r="J159" s="122"/>
      <c r="K159" s="123"/>
      <c r="L159" s="124"/>
      <c r="M159" s="118"/>
      <c r="N159" s="115"/>
      <c r="O159" s="118"/>
      <c r="P159" s="125"/>
      <c r="Q159" s="126"/>
      <c r="R159" s="126"/>
      <c r="S159" s="115"/>
      <c r="T159" s="118"/>
      <c r="U159" s="127"/>
    </row>
    <row r="160" spans="10:21" x14ac:dyDescent="0.3">
      <c r="J160" s="122"/>
      <c r="K160" s="123"/>
      <c r="L160" s="124"/>
      <c r="M160" s="118"/>
      <c r="N160" s="115"/>
      <c r="O160" s="118"/>
      <c r="P160" s="125"/>
      <c r="Q160" s="126"/>
      <c r="R160" s="126"/>
      <c r="S160" s="115"/>
      <c r="T160" s="118"/>
      <c r="U160" s="127"/>
    </row>
    <row r="161" spans="10:21" x14ac:dyDescent="0.3">
      <c r="J161" s="122"/>
      <c r="K161" s="123"/>
      <c r="L161" s="124"/>
      <c r="M161" s="118"/>
      <c r="N161" s="115"/>
      <c r="O161" s="118"/>
      <c r="P161" s="125"/>
      <c r="Q161" s="126"/>
      <c r="R161" s="126"/>
      <c r="S161" s="115"/>
      <c r="T161" s="118"/>
      <c r="U161" s="127"/>
    </row>
    <row r="162" spans="10:21" x14ac:dyDescent="0.3">
      <c r="J162" s="122"/>
      <c r="K162" s="123"/>
      <c r="L162" s="124"/>
      <c r="M162" s="118"/>
      <c r="N162" s="115"/>
      <c r="O162" s="118"/>
      <c r="P162" s="125"/>
      <c r="Q162" s="126"/>
      <c r="R162" s="126"/>
      <c r="S162" s="115"/>
      <c r="T162" s="118"/>
      <c r="U162" s="127"/>
    </row>
    <row r="163" spans="10:21" x14ac:dyDescent="0.3">
      <c r="J163" s="122"/>
      <c r="K163" s="123"/>
      <c r="L163" s="124"/>
      <c r="M163" s="118"/>
      <c r="N163" s="115"/>
      <c r="O163" s="118"/>
      <c r="P163" s="125"/>
      <c r="Q163" s="126"/>
      <c r="R163" s="126"/>
      <c r="S163" s="115"/>
      <c r="T163" s="118"/>
      <c r="U163" s="127"/>
    </row>
    <row r="164" spans="10:21" x14ac:dyDescent="0.3">
      <c r="J164" s="122"/>
      <c r="K164" s="123"/>
      <c r="L164" s="124"/>
      <c r="M164" s="118"/>
      <c r="N164" s="115"/>
      <c r="O164" s="118"/>
      <c r="P164" s="125"/>
      <c r="Q164" s="126"/>
      <c r="R164" s="126"/>
      <c r="S164" s="115"/>
      <c r="T164" s="118"/>
      <c r="U164" s="127"/>
    </row>
    <row r="165" spans="10:21" x14ac:dyDescent="0.3">
      <c r="J165" s="122"/>
      <c r="K165" s="123"/>
      <c r="L165" s="124"/>
      <c r="M165" s="118"/>
      <c r="N165" s="115"/>
      <c r="O165" s="118"/>
      <c r="P165" s="125"/>
      <c r="Q165" s="126"/>
      <c r="R165" s="126"/>
      <c r="S165" s="115"/>
      <c r="T165" s="118"/>
      <c r="U165" s="127"/>
    </row>
    <row r="166" spans="10:21" x14ac:dyDescent="0.3">
      <c r="J166" s="122"/>
      <c r="K166" s="123"/>
      <c r="L166" s="124"/>
      <c r="M166" s="118"/>
      <c r="N166" s="115"/>
      <c r="O166" s="118"/>
      <c r="P166" s="125"/>
      <c r="Q166" s="126"/>
      <c r="R166" s="126"/>
      <c r="S166" s="115"/>
      <c r="T166" s="118"/>
      <c r="U166" s="127"/>
    </row>
    <row r="167" spans="10:21" x14ac:dyDescent="0.3">
      <c r="J167" s="122"/>
      <c r="K167" s="123"/>
      <c r="L167" s="124"/>
      <c r="M167" s="118"/>
      <c r="N167" s="115"/>
      <c r="O167" s="118"/>
      <c r="P167" s="125"/>
      <c r="Q167" s="126"/>
      <c r="R167" s="126"/>
      <c r="S167" s="115"/>
      <c r="T167" s="118"/>
      <c r="U167" s="127"/>
    </row>
    <row r="168" spans="10:21" x14ac:dyDescent="0.3">
      <c r="J168" s="122"/>
      <c r="K168" s="123"/>
      <c r="L168" s="124"/>
      <c r="M168" s="118"/>
      <c r="N168" s="115"/>
      <c r="O168" s="118"/>
      <c r="P168" s="125"/>
      <c r="Q168" s="126"/>
      <c r="R168" s="126"/>
      <c r="S168" s="115"/>
      <c r="T168" s="118"/>
      <c r="U168" s="127"/>
    </row>
    <row r="169" spans="10:21" x14ac:dyDescent="0.3">
      <c r="J169" s="122"/>
      <c r="K169" s="123"/>
      <c r="L169" s="124"/>
      <c r="M169" s="118"/>
      <c r="N169" s="115"/>
      <c r="O169" s="118"/>
      <c r="P169" s="125"/>
      <c r="Q169" s="126"/>
      <c r="R169" s="126"/>
      <c r="S169" s="115"/>
      <c r="T169" s="118"/>
      <c r="U169" s="127"/>
    </row>
    <row r="170" spans="10:21" x14ac:dyDescent="0.3">
      <c r="J170" s="122"/>
      <c r="K170" s="123"/>
      <c r="L170" s="124"/>
      <c r="M170" s="118"/>
      <c r="N170" s="115"/>
      <c r="O170" s="118"/>
      <c r="P170" s="125"/>
      <c r="Q170" s="126"/>
      <c r="R170" s="126"/>
      <c r="S170" s="115"/>
      <c r="T170" s="118"/>
      <c r="U170" s="127"/>
    </row>
    <row r="171" spans="10:21" x14ac:dyDescent="0.3">
      <c r="J171" s="122"/>
      <c r="K171" s="123"/>
      <c r="L171" s="124"/>
      <c r="M171" s="118"/>
      <c r="N171" s="115"/>
      <c r="O171" s="118"/>
      <c r="P171" s="125"/>
      <c r="Q171" s="126"/>
      <c r="R171" s="126"/>
      <c r="S171" s="115"/>
      <c r="T171" s="118"/>
      <c r="U171" s="127"/>
    </row>
    <row r="172" spans="10:21" x14ac:dyDescent="0.3">
      <c r="J172" s="122"/>
      <c r="K172" s="123"/>
      <c r="L172" s="124"/>
      <c r="M172" s="118"/>
      <c r="N172" s="115"/>
      <c r="O172" s="118"/>
      <c r="P172" s="125"/>
      <c r="Q172" s="126"/>
      <c r="R172" s="126"/>
      <c r="S172" s="115"/>
      <c r="T172" s="118"/>
      <c r="U172" s="127"/>
    </row>
    <row r="173" spans="10:21" x14ac:dyDescent="0.3">
      <c r="J173" s="122"/>
      <c r="K173" s="123"/>
      <c r="L173" s="124"/>
      <c r="M173" s="118"/>
      <c r="N173" s="115"/>
      <c r="O173" s="118"/>
      <c r="P173" s="125"/>
      <c r="Q173" s="126"/>
      <c r="R173" s="126"/>
      <c r="S173" s="115"/>
      <c r="T173" s="118"/>
      <c r="U173" s="127"/>
    </row>
    <row r="174" spans="10:21" x14ac:dyDescent="0.3">
      <c r="J174" s="122"/>
      <c r="K174" s="123"/>
      <c r="L174" s="124"/>
      <c r="M174" s="118"/>
      <c r="N174" s="115"/>
      <c r="O174" s="118"/>
      <c r="P174" s="125"/>
      <c r="Q174" s="126"/>
      <c r="R174" s="126"/>
      <c r="S174" s="115"/>
      <c r="T174" s="118"/>
      <c r="U174" s="127"/>
    </row>
    <row r="175" spans="10:21" x14ac:dyDescent="0.3">
      <c r="J175" s="122"/>
      <c r="K175" s="123"/>
      <c r="L175" s="124"/>
      <c r="M175" s="118"/>
      <c r="N175" s="115"/>
      <c r="O175" s="118"/>
      <c r="P175" s="125"/>
      <c r="Q175" s="126"/>
      <c r="R175" s="126"/>
      <c r="S175" s="115"/>
      <c r="T175" s="118"/>
      <c r="U175" s="127"/>
    </row>
    <row r="176" spans="10:21" x14ac:dyDescent="0.3">
      <c r="J176" s="122"/>
      <c r="K176" s="123"/>
      <c r="L176" s="124"/>
      <c r="M176" s="118"/>
      <c r="N176" s="115"/>
      <c r="O176" s="118"/>
      <c r="P176" s="125"/>
      <c r="Q176" s="126"/>
      <c r="R176" s="126"/>
      <c r="S176" s="115"/>
      <c r="T176" s="118"/>
      <c r="U176" s="127"/>
    </row>
    <row r="177" spans="10:21" x14ac:dyDescent="0.3">
      <c r="J177" s="122"/>
      <c r="K177" s="123"/>
      <c r="L177" s="124"/>
      <c r="M177" s="118"/>
      <c r="N177" s="115"/>
      <c r="O177" s="118"/>
      <c r="P177" s="125"/>
      <c r="Q177" s="126"/>
      <c r="R177" s="126"/>
      <c r="S177" s="115"/>
      <c r="T177" s="118"/>
      <c r="U177" s="127"/>
    </row>
    <row r="178" spans="10:21" x14ac:dyDescent="0.3">
      <c r="J178" s="122"/>
      <c r="K178" s="123"/>
      <c r="L178" s="124"/>
      <c r="M178" s="118"/>
      <c r="N178" s="115"/>
      <c r="O178" s="118"/>
      <c r="P178" s="125"/>
      <c r="Q178" s="126"/>
      <c r="R178" s="126"/>
      <c r="S178" s="115"/>
      <c r="T178" s="118"/>
      <c r="U178" s="127"/>
    </row>
    <row r="179" spans="10:21" x14ac:dyDescent="0.3">
      <c r="J179" s="122"/>
      <c r="K179" s="123"/>
      <c r="L179" s="124"/>
      <c r="M179" s="118"/>
      <c r="N179" s="115"/>
      <c r="O179" s="118"/>
      <c r="P179" s="125"/>
      <c r="Q179" s="126"/>
      <c r="R179" s="126"/>
      <c r="S179" s="115"/>
      <c r="T179" s="118"/>
      <c r="U179" s="127"/>
    </row>
    <row r="180" spans="10:21" x14ac:dyDescent="0.3">
      <c r="J180" s="122"/>
      <c r="K180" s="123"/>
      <c r="L180" s="124"/>
      <c r="M180" s="118"/>
      <c r="N180" s="115"/>
      <c r="O180" s="118"/>
      <c r="P180" s="125"/>
      <c r="Q180" s="126"/>
      <c r="R180" s="126"/>
      <c r="S180" s="115"/>
      <c r="T180" s="118"/>
      <c r="U180" s="127"/>
    </row>
    <row r="181" spans="10:21" x14ac:dyDescent="0.3">
      <c r="J181" s="122"/>
      <c r="K181" s="123"/>
      <c r="L181" s="124"/>
      <c r="M181" s="118"/>
      <c r="N181" s="115"/>
      <c r="O181" s="118"/>
      <c r="P181" s="125"/>
      <c r="Q181" s="126"/>
      <c r="R181" s="126"/>
      <c r="S181" s="115"/>
      <c r="T181" s="118"/>
      <c r="U181" s="127"/>
    </row>
    <row r="182" spans="10:21" x14ac:dyDescent="0.3">
      <c r="J182" s="122"/>
      <c r="K182" s="123"/>
      <c r="L182" s="124"/>
      <c r="M182" s="118"/>
      <c r="N182" s="115"/>
      <c r="O182" s="118"/>
      <c r="P182" s="125"/>
      <c r="Q182" s="126"/>
      <c r="R182" s="126"/>
      <c r="S182" s="115"/>
      <c r="T182" s="118"/>
      <c r="U182" s="127"/>
    </row>
    <row r="183" spans="10:21" x14ac:dyDescent="0.3">
      <c r="J183" s="122"/>
      <c r="K183" s="123"/>
      <c r="L183" s="124"/>
      <c r="M183" s="118"/>
      <c r="N183" s="115"/>
      <c r="O183" s="118"/>
      <c r="P183" s="125"/>
      <c r="Q183" s="126"/>
      <c r="R183" s="126"/>
      <c r="S183" s="115"/>
      <c r="T183" s="118"/>
      <c r="U183" s="127"/>
    </row>
    <row r="184" spans="10:21" x14ac:dyDescent="0.3">
      <c r="J184" s="122"/>
      <c r="K184" s="123"/>
      <c r="L184" s="124"/>
      <c r="M184" s="118"/>
      <c r="N184" s="115"/>
      <c r="O184" s="118"/>
      <c r="P184" s="125"/>
      <c r="Q184" s="126"/>
      <c r="R184" s="126"/>
      <c r="S184" s="115"/>
      <c r="T184" s="118"/>
      <c r="U184" s="127"/>
    </row>
    <row r="185" spans="10:21" x14ac:dyDescent="0.3">
      <c r="J185" s="122"/>
      <c r="K185" s="123"/>
      <c r="L185" s="124"/>
      <c r="M185" s="118"/>
      <c r="N185" s="115"/>
      <c r="O185" s="118"/>
      <c r="P185" s="125"/>
      <c r="Q185" s="126"/>
      <c r="R185" s="126"/>
      <c r="S185" s="115"/>
      <c r="T185" s="118"/>
      <c r="U185" s="127"/>
    </row>
    <row r="186" spans="10:21" x14ac:dyDescent="0.3">
      <c r="J186" s="122"/>
      <c r="K186" s="123"/>
      <c r="L186" s="124"/>
      <c r="M186" s="118"/>
      <c r="N186" s="115"/>
      <c r="O186" s="118"/>
      <c r="P186" s="125"/>
      <c r="Q186" s="126"/>
      <c r="R186" s="126"/>
      <c r="S186" s="115"/>
      <c r="T186" s="118"/>
      <c r="U186" s="127"/>
    </row>
    <row r="187" spans="10:21" x14ac:dyDescent="0.3">
      <c r="J187" s="122"/>
      <c r="K187" s="123"/>
      <c r="L187" s="124"/>
      <c r="M187" s="118"/>
      <c r="N187" s="115"/>
      <c r="O187" s="118"/>
      <c r="P187" s="125"/>
      <c r="Q187" s="126"/>
      <c r="R187" s="126"/>
      <c r="S187" s="115"/>
      <c r="T187" s="118"/>
      <c r="U187" s="127"/>
    </row>
    <row r="188" spans="10:21" x14ac:dyDescent="0.3">
      <c r="J188" s="122"/>
      <c r="K188" s="123"/>
      <c r="L188" s="124"/>
      <c r="M188" s="118"/>
      <c r="N188" s="115"/>
      <c r="O188" s="118"/>
      <c r="P188" s="125"/>
      <c r="Q188" s="126"/>
      <c r="R188" s="126"/>
      <c r="S188" s="115"/>
      <c r="T188" s="118"/>
      <c r="U188" s="127"/>
    </row>
    <row r="189" spans="10:21" x14ac:dyDescent="0.3">
      <c r="J189" s="122"/>
      <c r="K189" s="123"/>
      <c r="L189" s="124"/>
      <c r="M189" s="118"/>
      <c r="N189" s="115"/>
      <c r="O189" s="118"/>
      <c r="P189" s="125"/>
      <c r="Q189" s="126"/>
      <c r="R189" s="126"/>
      <c r="S189" s="115"/>
      <c r="T189" s="118"/>
      <c r="U189" s="127"/>
    </row>
    <row r="190" spans="10:21" x14ac:dyDescent="0.3">
      <c r="J190" s="122"/>
      <c r="K190" s="123"/>
      <c r="L190" s="124"/>
      <c r="M190" s="118"/>
      <c r="N190" s="115"/>
      <c r="O190" s="118"/>
      <c r="P190" s="125"/>
      <c r="Q190" s="126"/>
      <c r="R190" s="126"/>
      <c r="S190" s="115"/>
      <c r="T190" s="118"/>
      <c r="U190" s="127"/>
    </row>
    <row r="191" spans="10:21" x14ac:dyDescent="0.3">
      <c r="J191" s="122"/>
      <c r="K191" s="123"/>
      <c r="L191" s="124"/>
      <c r="M191" s="118"/>
      <c r="N191" s="115"/>
      <c r="O191" s="118"/>
      <c r="P191" s="125"/>
      <c r="Q191" s="126"/>
      <c r="R191" s="126"/>
      <c r="S191" s="115"/>
      <c r="T191" s="118"/>
      <c r="U191" s="127"/>
    </row>
    <row r="192" spans="10:21" x14ac:dyDescent="0.3">
      <c r="J192" s="122"/>
      <c r="K192" s="123"/>
      <c r="L192" s="124"/>
      <c r="M192" s="118"/>
      <c r="N192" s="115"/>
      <c r="O192" s="118"/>
      <c r="P192" s="125"/>
      <c r="Q192" s="126"/>
      <c r="R192" s="126"/>
      <c r="S192" s="115"/>
      <c r="T192" s="118"/>
      <c r="U192" s="127"/>
    </row>
    <row r="193" spans="10:21" x14ac:dyDescent="0.3">
      <c r="J193" s="122"/>
      <c r="K193" s="123"/>
      <c r="L193" s="124"/>
      <c r="M193" s="118"/>
      <c r="N193" s="115"/>
      <c r="O193" s="118"/>
      <c r="P193" s="125"/>
      <c r="Q193" s="126"/>
      <c r="R193" s="126"/>
      <c r="S193" s="115"/>
      <c r="T193" s="118"/>
      <c r="U193" s="127"/>
    </row>
    <row r="194" spans="10:21" x14ac:dyDescent="0.3">
      <c r="J194" s="122"/>
      <c r="K194" s="123"/>
      <c r="L194" s="124"/>
      <c r="M194" s="118"/>
      <c r="N194" s="115"/>
      <c r="O194" s="118"/>
      <c r="P194" s="125"/>
      <c r="Q194" s="126"/>
      <c r="R194" s="126"/>
      <c r="S194" s="115"/>
      <c r="T194" s="118"/>
      <c r="U194" s="127"/>
    </row>
    <row r="195" spans="10:21" x14ac:dyDescent="0.3">
      <c r="J195" s="122"/>
      <c r="K195" s="123"/>
      <c r="L195" s="124"/>
      <c r="M195" s="118"/>
      <c r="N195" s="115"/>
      <c r="O195" s="118"/>
      <c r="P195" s="125"/>
      <c r="Q195" s="126"/>
      <c r="R195" s="126"/>
      <c r="S195" s="115"/>
      <c r="T195" s="118"/>
      <c r="U195" s="127"/>
    </row>
    <row r="196" spans="10:21" x14ac:dyDescent="0.3">
      <c r="J196" s="122"/>
      <c r="K196" s="123"/>
      <c r="L196" s="124"/>
      <c r="M196" s="118"/>
      <c r="N196" s="115"/>
      <c r="O196" s="118"/>
      <c r="P196" s="125"/>
      <c r="Q196" s="126"/>
      <c r="R196" s="126"/>
      <c r="S196" s="115"/>
      <c r="T196" s="118"/>
      <c r="U196" s="127"/>
    </row>
    <row r="197" spans="10:21" x14ac:dyDescent="0.3">
      <c r="J197" s="122"/>
      <c r="K197" s="123"/>
      <c r="L197" s="124"/>
      <c r="M197" s="118"/>
      <c r="N197" s="115"/>
      <c r="O197" s="118"/>
      <c r="P197" s="125"/>
      <c r="Q197" s="126"/>
      <c r="R197" s="126"/>
      <c r="S197" s="115"/>
      <c r="T197" s="118"/>
      <c r="U197" s="127"/>
    </row>
    <row r="198" spans="10:21" x14ac:dyDescent="0.3">
      <c r="J198" s="122"/>
      <c r="K198" s="123"/>
      <c r="L198" s="124"/>
      <c r="M198" s="118"/>
      <c r="N198" s="115"/>
      <c r="O198" s="118"/>
      <c r="P198" s="125"/>
      <c r="Q198" s="126"/>
      <c r="R198" s="126"/>
      <c r="S198" s="115"/>
      <c r="T198" s="118"/>
      <c r="U198" s="127"/>
    </row>
    <row r="199" spans="10:21" x14ac:dyDescent="0.3">
      <c r="J199" s="122"/>
      <c r="K199" s="123"/>
      <c r="L199" s="124"/>
      <c r="M199" s="118"/>
      <c r="N199" s="115"/>
      <c r="O199" s="118"/>
      <c r="P199" s="125"/>
      <c r="Q199" s="126"/>
      <c r="R199" s="126"/>
      <c r="S199" s="115"/>
      <c r="T199" s="118"/>
      <c r="U199" s="127"/>
    </row>
    <row r="200" spans="10:21" x14ac:dyDescent="0.3">
      <c r="J200" s="122"/>
      <c r="K200" s="123"/>
      <c r="L200" s="124"/>
      <c r="M200" s="118"/>
      <c r="N200" s="115"/>
      <c r="O200" s="118"/>
      <c r="P200" s="125"/>
      <c r="Q200" s="126"/>
      <c r="R200" s="126"/>
      <c r="S200" s="115"/>
      <c r="T200" s="118"/>
      <c r="U200" s="127"/>
    </row>
    <row r="201" spans="10:21" x14ac:dyDescent="0.3">
      <c r="J201" s="122"/>
      <c r="K201" s="123"/>
      <c r="L201" s="124"/>
      <c r="M201" s="118"/>
      <c r="N201" s="115"/>
      <c r="O201" s="118"/>
      <c r="P201" s="125"/>
      <c r="Q201" s="126"/>
      <c r="R201" s="126"/>
      <c r="S201" s="115"/>
      <c r="T201" s="118"/>
      <c r="U201" s="127"/>
    </row>
    <row r="202" spans="10:21" x14ac:dyDescent="0.3">
      <c r="J202" s="122"/>
      <c r="K202" s="123"/>
      <c r="L202" s="124"/>
      <c r="M202" s="118"/>
      <c r="N202" s="115"/>
      <c r="O202" s="118"/>
      <c r="P202" s="125"/>
      <c r="Q202" s="126"/>
      <c r="R202" s="126"/>
      <c r="S202" s="115"/>
      <c r="T202" s="118"/>
      <c r="U202" s="127"/>
    </row>
    <row r="203" spans="10:21" x14ac:dyDescent="0.3">
      <c r="J203" s="122"/>
      <c r="K203" s="123"/>
      <c r="L203" s="124"/>
      <c r="M203" s="118"/>
      <c r="N203" s="115"/>
      <c r="O203" s="118"/>
      <c r="P203" s="125"/>
      <c r="Q203" s="126"/>
      <c r="R203" s="126"/>
      <c r="S203" s="115"/>
      <c r="T203" s="118"/>
      <c r="U203" s="127"/>
    </row>
    <row r="204" spans="10:21" x14ac:dyDescent="0.3">
      <c r="J204" s="122"/>
      <c r="K204" s="123"/>
      <c r="L204" s="124"/>
      <c r="M204" s="118"/>
      <c r="N204" s="115"/>
      <c r="O204" s="118"/>
      <c r="P204" s="125"/>
      <c r="Q204" s="126"/>
      <c r="R204" s="126"/>
      <c r="S204" s="115"/>
      <c r="T204" s="118"/>
      <c r="U204" s="127"/>
    </row>
    <row r="205" spans="10:21" x14ac:dyDescent="0.3">
      <c r="J205" s="122"/>
      <c r="K205" s="123"/>
      <c r="L205" s="124"/>
      <c r="M205" s="118"/>
      <c r="N205" s="115"/>
      <c r="O205" s="118"/>
      <c r="P205" s="125"/>
      <c r="Q205" s="126"/>
      <c r="R205" s="126"/>
      <c r="S205" s="115"/>
      <c r="T205" s="118"/>
      <c r="U205" s="127"/>
    </row>
    <row r="206" spans="10:21" x14ac:dyDescent="0.3">
      <c r="J206" s="122"/>
      <c r="K206" s="123"/>
      <c r="L206" s="124"/>
      <c r="M206" s="118"/>
      <c r="N206" s="115"/>
      <c r="O206" s="118"/>
      <c r="P206" s="125"/>
      <c r="Q206" s="126"/>
      <c r="R206" s="126"/>
      <c r="S206" s="115"/>
      <c r="T206" s="118"/>
      <c r="U206" s="127"/>
    </row>
    <row r="207" spans="10:21" x14ac:dyDescent="0.3">
      <c r="J207" s="122"/>
      <c r="K207" s="123"/>
      <c r="L207" s="124"/>
      <c r="M207" s="118"/>
      <c r="N207" s="115"/>
      <c r="O207" s="118"/>
      <c r="P207" s="125"/>
      <c r="Q207" s="126"/>
      <c r="R207" s="126"/>
      <c r="S207" s="115"/>
      <c r="T207" s="118"/>
      <c r="U207" s="127"/>
    </row>
  </sheetData>
  <mergeCells count="19">
    <mergeCell ref="B2:H2"/>
    <mergeCell ref="B3:H3"/>
    <mergeCell ref="B78:H78"/>
    <mergeCell ref="D5:H5"/>
    <mergeCell ref="D6:H6"/>
    <mergeCell ref="D7:H7"/>
    <mergeCell ref="D8:H8"/>
    <mergeCell ref="F90:H90"/>
    <mergeCell ref="B85:E85"/>
    <mergeCell ref="B86:E86"/>
    <mergeCell ref="B87:E87"/>
    <mergeCell ref="B88:E88"/>
    <mergeCell ref="B89:E89"/>
    <mergeCell ref="B90:E90"/>
    <mergeCell ref="F85:H85"/>
    <mergeCell ref="F86:H86"/>
    <mergeCell ref="F87:H87"/>
    <mergeCell ref="F88:H88"/>
    <mergeCell ref="F89:H89"/>
  </mergeCells>
  <dataValidations count="1">
    <dataValidation type="list" allowBlank="1" showInputMessage="1" showErrorMessage="1" sqref="U9" xr:uid="{F2BF249E-5ED6-491B-9625-BADEC86C722C}">
      <formula1>$V$11:$V$41</formula1>
    </dataValidation>
  </dataValidations>
  <pageMargins left="0.78740157480314965" right="0.39370078740157483" top="0.59055118110236227" bottom="0.59055118110236227" header="0.31496062992125984" footer="0.31496062992125984"/>
  <pageSetup paperSize="256" scale="84" fitToHeight="0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C3287-709C-448D-8DC6-E805741B1FF3}">
  <sheetPr>
    <tabColor rgb="FF92D050"/>
    <pageSetUpPr fitToPage="1"/>
  </sheetPr>
  <dimension ref="A1:V210"/>
  <sheetViews>
    <sheetView topLeftCell="A81" zoomScaleNormal="100" workbookViewId="0">
      <selection activeCell="E96" sqref="E96"/>
    </sheetView>
  </sheetViews>
  <sheetFormatPr defaultColWidth="9.21875" defaultRowHeight="13.8" x14ac:dyDescent="0.3"/>
  <cols>
    <col min="1" max="1" width="9.21875" style="116"/>
    <col min="2" max="2" width="16.21875" style="162" bestFit="1" customWidth="1"/>
    <col min="3" max="3" width="8.77734375" style="162" customWidth="1"/>
    <col min="4" max="4" width="8.77734375" style="116" customWidth="1"/>
    <col min="5" max="5" width="35.77734375" style="116" customWidth="1"/>
    <col min="6" max="8" width="13.77734375" style="123" customWidth="1"/>
    <col min="9" max="9" width="1.77734375" style="116" bestFit="1" customWidth="1"/>
    <col min="10" max="11" width="3.77734375" style="116" bestFit="1" customWidth="1"/>
    <col min="12" max="12" width="9.44140625" style="116" bestFit="1" customWidth="1"/>
    <col min="13" max="13" width="18.21875" style="116" bestFit="1" customWidth="1"/>
    <col min="14" max="14" width="39" style="116" bestFit="1" customWidth="1"/>
    <col min="15" max="15" width="4.21875" style="116" bestFit="1" customWidth="1"/>
    <col min="16" max="16" width="34" style="116" bestFit="1" customWidth="1"/>
    <col min="17" max="17" width="20.21875" style="116" bestFit="1" customWidth="1"/>
    <col min="18" max="18" width="21" style="116" bestFit="1" customWidth="1"/>
    <col min="19" max="19" width="8" style="116" bestFit="1" customWidth="1"/>
    <col min="20" max="20" width="6.77734375" style="116" bestFit="1" customWidth="1"/>
    <col min="21" max="21" width="44" style="116" bestFit="1" customWidth="1"/>
    <col min="22" max="22" width="6.77734375" style="116" bestFit="1" customWidth="1"/>
    <col min="23" max="16384" width="9.21875" style="116"/>
  </cols>
  <sheetData>
    <row r="1" spans="2:22" ht="27.6" hidden="1" x14ac:dyDescent="0.3">
      <c r="B1" s="105" t="s">
        <v>6</v>
      </c>
      <c r="C1" s="105" t="s">
        <v>7</v>
      </c>
      <c r="D1" s="105" t="s">
        <v>8</v>
      </c>
      <c r="E1" s="105" t="s">
        <v>9</v>
      </c>
      <c r="F1" s="106" t="s">
        <v>10</v>
      </c>
      <c r="G1" s="106" t="s">
        <v>11</v>
      </c>
      <c r="H1" s="107" t="s">
        <v>12</v>
      </c>
      <c r="I1" s="116">
        <v>1</v>
      </c>
      <c r="J1" s="108" t="s">
        <v>38</v>
      </c>
      <c r="K1" s="108" t="s">
        <v>39</v>
      </c>
      <c r="L1" s="109" t="s">
        <v>40</v>
      </c>
      <c r="M1" s="110" t="s">
        <v>41</v>
      </c>
      <c r="N1" s="110" t="s">
        <v>42</v>
      </c>
      <c r="O1" s="110" t="s">
        <v>43</v>
      </c>
      <c r="P1" s="110" t="s">
        <v>44</v>
      </c>
      <c r="Q1" s="110" t="s">
        <v>45</v>
      </c>
      <c r="R1" s="110" t="s">
        <v>46</v>
      </c>
      <c r="S1" s="110" t="s">
        <v>47</v>
      </c>
      <c r="T1" s="110" t="s">
        <v>48</v>
      </c>
      <c r="U1" s="110" t="s">
        <v>49</v>
      </c>
      <c r="V1" s="111" t="s">
        <v>37</v>
      </c>
    </row>
    <row r="2" spans="2:22" ht="15.6" x14ac:dyDescent="0.3">
      <c r="B2" s="249" t="s">
        <v>51</v>
      </c>
      <c r="C2" s="249"/>
      <c r="D2" s="249"/>
      <c r="E2" s="249"/>
      <c r="F2" s="249"/>
      <c r="G2" s="249"/>
      <c r="H2" s="249"/>
    </row>
    <row r="3" spans="2:22" ht="15.6" x14ac:dyDescent="0.3">
      <c r="B3" s="249" t="s">
        <v>168</v>
      </c>
      <c r="C3" s="249"/>
      <c r="D3" s="249"/>
      <c r="E3" s="249"/>
      <c r="F3" s="249"/>
      <c r="G3" s="249"/>
      <c r="H3" s="249"/>
    </row>
    <row r="4" spans="2:22" x14ac:dyDescent="0.3">
      <c r="B4" s="1"/>
      <c r="C4" s="1"/>
      <c r="D4" s="1"/>
      <c r="E4" s="1"/>
      <c r="F4" s="11"/>
      <c r="G4" s="11"/>
      <c r="H4" s="11"/>
    </row>
    <row r="5" spans="2:22" x14ac:dyDescent="0.3">
      <c r="B5" s="12" t="s">
        <v>0</v>
      </c>
      <c r="C5" s="1"/>
      <c r="D5" s="251" t="s">
        <v>13</v>
      </c>
      <c r="E5" s="251"/>
      <c r="F5" s="251"/>
      <c r="G5" s="251"/>
      <c r="H5" s="251"/>
    </row>
    <row r="6" spans="2:22" x14ac:dyDescent="0.3">
      <c r="B6" s="12" t="s">
        <v>1</v>
      </c>
      <c r="C6" s="1"/>
      <c r="D6" s="251" t="s">
        <v>14</v>
      </c>
      <c r="E6" s="251"/>
      <c r="F6" s="251"/>
      <c r="G6" s="251"/>
      <c r="H6" s="251"/>
    </row>
    <row r="7" spans="2:22" x14ac:dyDescent="0.3">
      <c r="B7" s="12" t="s">
        <v>2</v>
      </c>
      <c r="C7" s="1"/>
      <c r="D7" s="251" t="s">
        <v>3</v>
      </c>
      <c r="E7" s="251"/>
      <c r="F7" s="251"/>
      <c r="G7" s="251"/>
      <c r="H7" s="251"/>
      <c r="I7" s="151"/>
    </row>
    <row r="8" spans="2:22" x14ac:dyDescent="0.3">
      <c r="B8" s="12" t="s">
        <v>4</v>
      </c>
      <c r="C8" s="1"/>
      <c r="D8" s="251" t="s">
        <v>5</v>
      </c>
      <c r="E8" s="251"/>
      <c r="F8" s="251"/>
      <c r="G8" s="251"/>
      <c r="H8" s="251"/>
      <c r="I8" s="152"/>
    </row>
    <row r="9" spans="2:22" x14ac:dyDescent="0.3">
      <c r="B9" s="48"/>
      <c r="C9" s="48"/>
      <c r="D9" s="48"/>
      <c r="E9" s="33"/>
      <c r="F9" s="40"/>
      <c r="G9" s="153"/>
      <c r="H9" s="40"/>
      <c r="J9" s="115"/>
      <c r="L9" s="154">
        <v>2</v>
      </c>
      <c r="M9" s="118"/>
      <c r="N9" s="115"/>
      <c r="O9" s="115"/>
      <c r="P9" s="115"/>
      <c r="Q9" s="115"/>
      <c r="R9" s="115"/>
      <c r="S9" s="115"/>
      <c r="T9" s="111" t="s">
        <v>37</v>
      </c>
      <c r="U9" s="115"/>
      <c r="V9" s="115"/>
    </row>
    <row r="10" spans="2:22" ht="27.6" x14ac:dyDescent="0.3">
      <c r="B10" s="119" t="s">
        <v>6</v>
      </c>
      <c r="C10" s="119" t="s">
        <v>7</v>
      </c>
      <c r="D10" s="119" t="s">
        <v>8</v>
      </c>
      <c r="E10" s="119" t="s">
        <v>9</v>
      </c>
      <c r="F10" s="120" t="s">
        <v>80</v>
      </c>
      <c r="G10" s="120" t="s">
        <v>79</v>
      </c>
      <c r="H10" s="121" t="s">
        <v>12</v>
      </c>
      <c r="J10" s="108" t="s">
        <v>38</v>
      </c>
      <c r="K10" s="108" t="s">
        <v>39</v>
      </c>
      <c r="L10" s="109" t="s">
        <v>40</v>
      </c>
      <c r="M10" s="110" t="s">
        <v>41</v>
      </c>
      <c r="N10" s="110" t="s">
        <v>42</v>
      </c>
      <c r="O10" s="110" t="s">
        <v>43</v>
      </c>
      <c r="P10" s="110" t="s">
        <v>44</v>
      </c>
      <c r="Q10" s="110" t="s">
        <v>45</v>
      </c>
      <c r="R10" s="110" t="s">
        <v>46</v>
      </c>
      <c r="S10" s="110" t="s">
        <v>47</v>
      </c>
      <c r="T10" s="110" t="s">
        <v>48</v>
      </c>
      <c r="U10" s="110" t="s">
        <v>49</v>
      </c>
      <c r="V10" s="111" t="s">
        <v>37</v>
      </c>
    </row>
    <row r="11" spans="2:22" ht="20.100000000000001" customHeight="1" x14ac:dyDescent="0.3">
      <c r="B11" s="104">
        <v>45931</v>
      </c>
      <c r="C11" s="155"/>
      <c r="D11" s="155"/>
      <c r="E11" s="156" t="s">
        <v>57</v>
      </c>
      <c r="F11" s="102">
        <v>293257817.05000001</v>
      </c>
      <c r="G11" s="157"/>
      <c r="H11" s="102">
        <f>F11</f>
        <v>293257817.05000001</v>
      </c>
      <c r="J11" s="122">
        <f t="shared" ref="J11:J74" si="0">D11</f>
        <v>0</v>
      </c>
      <c r="K11" s="123">
        <f t="shared" ref="K11:K74" si="1">DAY(B11)</f>
        <v>1</v>
      </c>
      <c r="L11" s="124" t="str">
        <f t="shared" ref="L11:L74" si="2">PROPER(TRIM(MID(SUBSTITUTE($B$3," ",REPT(" ",99)),99*INT((LEN($B$3)-LEN(SUBSTITUTE($B$3," ","")))/2),99)))</f>
        <v>Oktober</v>
      </c>
      <c r="M11" s="118" t="str">
        <f t="shared" ref="M11:M74" si="3">IF(J11&lt;1," ","JV-KB/TK-"&amp;$L$11&amp;"-"&amp;J11)</f>
        <v xml:space="preserve"> </v>
      </c>
      <c r="N11" s="115" t="str">
        <f t="shared" ref="N11:N74" si="4">"KB/TK "&amp;E11</f>
        <v>KB/TK Saldo bulan lalu</v>
      </c>
      <c r="O11" s="118" t="s">
        <v>127</v>
      </c>
      <c r="P11" s="125" t="str">
        <f t="shared" ref="P11:P74" si="5">E11</f>
        <v>Saldo bulan lalu</v>
      </c>
      <c r="Q11" s="126">
        <f t="shared" ref="Q11:Q74" si="6">F11+G11</f>
        <v>293257817.05000001</v>
      </c>
      <c r="R11" s="126">
        <f t="shared" ref="R11:R74" si="7">Q11</f>
        <v>293257817.05000001</v>
      </c>
      <c r="S11" s="115"/>
      <c r="T11" s="118" t="str">
        <f t="shared" ref="T11:T74" si="8">$T$10</f>
        <v>UNIT</v>
      </c>
      <c r="U11" s="127" t="str">
        <f t="shared" ref="U11:U74" si="9">CONCATENATE(T11,N11)</f>
        <v>UNITKB/TK Saldo bulan lalu</v>
      </c>
      <c r="V11" s="111"/>
    </row>
    <row r="12" spans="2:22" ht="20.100000000000001" customHeight="1" x14ac:dyDescent="0.3">
      <c r="B12" s="104">
        <v>45931</v>
      </c>
      <c r="C12" s="155">
        <v>530805</v>
      </c>
      <c r="D12" s="155">
        <v>1</v>
      </c>
      <c r="E12" s="156" t="s">
        <v>17</v>
      </c>
      <c r="F12" s="102"/>
      <c r="G12" s="103">
        <v>150000</v>
      </c>
      <c r="H12" s="158">
        <f>H11+F12-G12</f>
        <v>293107817.05000001</v>
      </c>
      <c r="J12" s="122">
        <f t="shared" si="0"/>
        <v>1</v>
      </c>
      <c r="K12" s="123">
        <f t="shared" si="1"/>
        <v>1</v>
      </c>
      <c r="L12" s="124" t="str">
        <f t="shared" si="2"/>
        <v>Oktober</v>
      </c>
      <c r="M12" s="118" t="str">
        <f t="shared" si="3"/>
        <v>JV-KB/TK-Oktober-1</v>
      </c>
      <c r="N12" s="115" t="str">
        <f t="shared" si="4"/>
        <v>KB/TK Bantuan Pulsa KS</v>
      </c>
      <c r="O12" s="118" t="s">
        <v>127</v>
      </c>
      <c r="P12" s="125" t="str">
        <f t="shared" si="5"/>
        <v>Bantuan Pulsa KS</v>
      </c>
      <c r="Q12" s="126">
        <f t="shared" si="6"/>
        <v>150000</v>
      </c>
      <c r="R12" s="126">
        <f t="shared" si="7"/>
        <v>150000</v>
      </c>
      <c r="S12" s="115"/>
      <c r="T12" s="118" t="str">
        <f t="shared" si="8"/>
        <v>UNIT</v>
      </c>
      <c r="U12" s="127" t="str">
        <f t="shared" si="9"/>
        <v>UNITKB/TK Bantuan Pulsa KS</v>
      </c>
      <c r="V12" s="111"/>
    </row>
    <row r="13" spans="2:22" ht="20.100000000000001" customHeight="1" x14ac:dyDescent="0.3">
      <c r="B13" s="104">
        <v>45931</v>
      </c>
      <c r="C13" s="155">
        <v>530806</v>
      </c>
      <c r="D13" s="155">
        <v>2</v>
      </c>
      <c r="E13" s="156" t="s">
        <v>62</v>
      </c>
      <c r="F13" s="102"/>
      <c r="G13" s="103">
        <v>375000</v>
      </c>
      <c r="H13" s="158">
        <f t="shared" ref="H13:H75" si="10">H12+F13-G13</f>
        <v>292732817.05000001</v>
      </c>
      <c r="J13" s="122">
        <f t="shared" si="0"/>
        <v>2</v>
      </c>
      <c r="K13" s="123">
        <f t="shared" si="1"/>
        <v>1</v>
      </c>
      <c r="L13" s="124" t="str">
        <f t="shared" si="2"/>
        <v>Oktober</v>
      </c>
      <c r="M13" s="118" t="str">
        <f t="shared" si="3"/>
        <v>JV-KB/TK-Oktober-2</v>
      </c>
      <c r="N13" s="115" t="str">
        <f t="shared" si="4"/>
        <v xml:space="preserve">KB/TK Bantuan Pulsa WKS </v>
      </c>
      <c r="O13" s="118" t="s">
        <v>127</v>
      </c>
      <c r="P13" s="125" t="str">
        <f t="shared" si="5"/>
        <v xml:space="preserve">Bantuan Pulsa WKS </v>
      </c>
      <c r="Q13" s="126">
        <f t="shared" si="6"/>
        <v>375000</v>
      </c>
      <c r="R13" s="126">
        <f t="shared" si="7"/>
        <v>375000</v>
      </c>
      <c r="S13" s="115"/>
      <c r="T13" s="118" t="str">
        <f t="shared" si="8"/>
        <v>UNIT</v>
      </c>
      <c r="U13" s="127" t="str">
        <f t="shared" si="9"/>
        <v xml:space="preserve">UNITKB/TK Bantuan Pulsa WKS </v>
      </c>
      <c r="V13" s="111"/>
    </row>
    <row r="14" spans="2:22" ht="20.100000000000001" customHeight="1" x14ac:dyDescent="0.3">
      <c r="B14" s="104">
        <v>45931</v>
      </c>
      <c r="C14" s="155">
        <v>530807</v>
      </c>
      <c r="D14" s="155">
        <v>3</v>
      </c>
      <c r="E14" s="156" t="s">
        <v>63</v>
      </c>
      <c r="F14" s="102"/>
      <c r="G14" s="103">
        <v>975000</v>
      </c>
      <c r="H14" s="158">
        <f t="shared" si="10"/>
        <v>291757817.05000001</v>
      </c>
      <c r="J14" s="122">
        <f t="shared" si="0"/>
        <v>3</v>
      </c>
      <c r="K14" s="123">
        <f t="shared" si="1"/>
        <v>1</v>
      </c>
      <c r="L14" s="124" t="str">
        <f t="shared" si="2"/>
        <v>Oktober</v>
      </c>
      <c r="M14" s="118" t="str">
        <f t="shared" si="3"/>
        <v>JV-KB/TK-Oktober-3</v>
      </c>
      <c r="N14" s="115" t="str">
        <f t="shared" si="4"/>
        <v xml:space="preserve">KB/TK Bantuan Pulsa Wali Kelas  </v>
      </c>
      <c r="O14" s="118" t="s">
        <v>127</v>
      </c>
      <c r="P14" s="125" t="str">
        <f t="shared" si="5"/>
        <v xml:space="preserve">Bantuan Pulsa Wali Kelas  </v>
      </c>
      <c r="Q14" s="126">
        <f t="shared" si="6"/>
        <v>975000</v>
      </c>
      <c r="R14" s="126">
        <f t="shared" si="7"/>
        <v>975000</v>
      </c>
      <c r="S14" s="115"/>
      <c r="T14" s="118" t="str">
        <f t="shared" si="8"/>
        <v>UNIT</v>
      </c>
      <c r="U14" s="127" t="str">
        <f t="shared" si="9"/>
        <v xml:space="preserve">UNITKB/TK Bantuan Pulsa Wali Kelas  </v>
      </c>
      <c r="V14" s="111"/>
    </row>
    <row r="15" spans="2:22" ht="20.100000000000001" customHeight="1" x14ac:dyDescent="0.3">
      <c r="B15" s="104">
        <v>45931</v>
      </c>
      <c r="C15" s="155">
        <v>530817</v>
      </c>
      <c r="D15" s="155">
        <v>4</v>
      </c>
      <c r="E15" s="101" t="s">
        <v>52</v>
      </c>
      <c r="F15" s="102"/>
      <c r="G15" s="102">
        <v>50000</v>
      </c>
      <c r="H15" s="158">
        <f t="shared" si="10"/>
        <v>291707817.05000001</v>
      </c>
      <c r="J15" s="122">
        <f t="shared" si="0"/>
        <v>4</v>
      </c>
      <c r="K15" s="123">
        <f t="shared" si="1"/>
        <v>1</v>
      </c>
      <c r="L15" s="124" t="str">
        <f t="shared" si="2"/>
        <v>Oktober</v>
      </c>
      <c r="M15" s="118" t="str">
        <f t="shared" si="3"/>
        <v>JV-KB/TK-Oktober-4</v>
      </c>
      <c r="N15" s="115" t="str">
        <f t="shared" si="4"/>
        <v>KB/TK Bantuan Pulsa Bendahara</v>
      </c>
      <c r="O15" s="118" t="s">
        <v>127</v>
      </c>
      <c r="P15" s="125" t="str">
        <f t="shared" si="5"/>
        <v>Bantuan Pulsa Bendahara</v>
      </c>
      <c r="Q15" s="126">
        <f t="shared" si="6"/>
        <v>50000</v>
      </c>
      <c r="R15" s="126">
        <f t="shared" si="7"/>
        <v>50000</v>
      </c>
      <c r="S15" s="115"/>
      <c r="T15" s="118" t="str">
        <f t="shared" si="8"/>
        <v>UNIT</v>
      </c>
      <c r="U15" s="127" t="str">
        <f t="shared" si="9"/>
        <v>UNITKB/TK Bantuan Pulsa Bendahara</v>
      </c>
      <c r="V15" s="111"/>
    </row>
    <row r="16" spans="2:22" ht="20.100000000000001" customHeight="1" x14ac:dyDescent="0.3">
      <c r="B16" s="104">
        <v>45931</v>
      </c>
      <c r="C16" s="155">
        <v>531001</v>
      </c>
      <c r="D16" s="155">
        <v>5</v>
      </c>
      <c r="E16" s="101" t="s">
        <v>18</v>
      </c>
      <c r="F16" s="102"/>
      <c r="G16" s="103">
        <v>200000</v>
      </c>
      <c r="H16" s="158">
        <f t="shared" si="10"/>
        <v>291507817.05000001</v>
      </c>
      <c r="J16" s="122">
        <f t="shared" si="0"/>
        <v>5</v>
      </c>
      <c r="K16" s="123">
        <f t="shared" si="1"/>
        <v>1</v>
      </c>
      <c r="L16" s="124" t="str">
        <f t="shared" si="2"/>
        <v>Oktober</v>
      </c>
      <c r="M16" s="118" t="str">
        <f t="shared" si="3"/>
        <v>JV-KB/TK-Oktober-5</v>
      </c>
      <c r="N16" s="115" t="str">
        <f t="shared" si="4"/>
        <v>KB/TK Transport KS</v>
      </c>
      <c r="O16" s="118" t="s">
        <v>127</v>
      </c>
      <c r="P16" s="125" t="str">
        <f t="shared" si="5"/>
        <v>Transport KS</v>
      </c>
      <c r="Q16" s="126">
        <f t="shared" si="6"/>
        <v>200000</v>
      </c>
      <c r="R16" s="126">
        <f t="shared" si="7"/>
        <v>200000</v>
      </c>
      <c r="S16" s="115"/>
      <c r="T16" s="118" t="str">
        <f t="shared" si="8"/>
        <v>UNIT</v>
      </c>
      <c r="U16" s="127" t="str">
        <f t="shared" si="9"/>
        <v>UNITKB/TK Transport KS</v>
      </c>
      <c r="V16" s="111"/>
    </row>
    <row r="17" spans="2:22" ht="20.100000000000001" customHeight="1" x14ac:dyDescent="0.3">
      <c r="B17" s="104">
        <v>45931</v>
      </c>
      <c r="C17" s="155">
        <v>531002</v>
      </c>
      <c r="D17" s="155">
        <v>6</v>
      </c>
      <c r="E17" s="101" t="s">
        <v>19</v>
      </c>
      <c r="F17" s="102"/>
      <c r="G17" s="103">
        <v>450000</v>
      </c>
      <c r="H17" s="158">
        <f t="shared" si="10"/>
        <v>291057817.05000001</v>
      </c>
      <c r="J17" s="122">
        <f t="shared" si="0"/>
        <v>6</v>
      </c>
      <c r="K17" s="123">
        <f t="shared" si="1"/>
        <v>1</v>
      </c>
      <c r="L17" s="124" t="str">
        <f t="shared" si="2"/>
        <v>Oktober</v>
      </c>
      <c r="M17" s="118" t="str">
        <f t="shared" si="3"/>
        <v>JV-KB/TK-Oktober-6</v>
      </c>
      <c r="N17" s="115" t="str">
        <f t="shared" si="4"/>
        <v xml:space="preserve">KB/TK Transport WKS </v>
      </c>
      <c r="O17" s="118" t="s">
        <v>127</v>
      </c>
      <c r="P17" s="125" t="str">
        <f t="shared" si="5"/>
        <v xml:space="preserve">Transport WKS </v>
      </c>
      <c r="Q17" s="126">
        <f t="shared" si="6"/>
        <v>450000</v>
      </c>
      <c r="R17" s="126">
        <f t="shared" si="7"/>
        <v>450000</v>
      </c>
      <c r="S17" s="115"/>
      <c r="T17" s="118" t="str">
        <f t="shared" si="8"/>
        <v>UNIT</v>
      </c>
      <c r="U17" s="127" t="str">
        <f t="shared" si="9"/>
        <v xml:space="preserve">UNITKB/TK Transport WKS </v>
      </c>
      <c r="V17" s="111"/>
    </row>
    <row r="18" spans="2:22" ht="20.100000000000001" customHeight="1" x14ac:dyDescent="0.3">
      <c r="B18" s="104">
        <v>45931</v>
      </c>
      <c r="C18" s="155">
        <v>531022</v>
      </c>
      <c r="D18" s="155">
        <v>7</v>
      </c>
      <c r="E18" s="101" t="s">
        <v>53</v>
      </c>
      <c r="F18" s="102"/>
      <c r="G18" s="103">
        <v>150000</v>
      </c>
      <c r="H18" s="158">
        <f t="shared" si="10"/>
        <v>290907817.05000001</v>
      </c>
      <c r="J18" s="122">
        <f t="shared" si="0"/>
        <v>7</v>
      </c>
      <c r="K18" s="123">
        <f t="shared" si="1"/>
        <v>1</v>
      </c>
      <c r="L18" s="124" t="str">
        <f t="shared" si="2"/>
        <v>Oktober</v>
      </c>
      <c r="M18" s="118" t="str">
        <f t="shared" si="3"/>
        <v>JV-KB/TK-Oktober-7</v>
      </c>
      <c r="N18" s="115" t="str">
        <f t="shared" si="4"/>
        <v>KB/TK Transport Bendahara</v>
      </c>
      <c r="O18" s="118" t="s">
        <v>127</v>
      </c>
      <c r="P18" s="125" t="str">
        <f t="shared" si="5"/>
        <v>Transport Bendahara</v>
      </c>
      <c r="Q18" s="126">
        <f t="shared" si="6"/>
        <v>150000</v>
      </c>
      <c r="R18" s="126">
        <f t="shared" si="7"/>
        <v>150000</v>
      </c>
      <c r="S18" s="115"/>
      <c r="T18" s="118" t="str">
        <f t="shared" si="8"/>
        <v>UNIT</v>
      </c>
      <c r="U18" s="127" t="str">
        <f t="shared" si="9"/>
        <v>UNITKB/TK Transport Bendahara</v>
      </c>
      <c r="V18" s="111"/>
    </row>
    <row r="19" spans="2:22" ht="20.100000000000001" customHeight="1" x14ac:dyDescent="0.3">
      <c r="B19" s="104">
        <v>45931</v>
      </c>
      <c r="C19" s="155">
        <v>553100</v>
      </c>
      <c r="D19" s="155">
        <v>8</v>
      </c>
      <c r="E19" s="101" t="s">
        <v>123</v>
      </c>
      <c r="F19" s="102"/>
      <c r="G19" s="103">
        <v>366500</v>
      </c>
      <c r="H19" s="158">
        <f t="shared" si="10"/>
        <v>290541317.05000001</v>
      </c>
      <c r="J19" s="122">
        <f t="shared" si="0"/>
        <v>8</v>
      </c>
      <c r="K19" s="123">
        <f t="shared" si="1"/>
        <v>1</v>
      </c>
      <c r="L19" s="124" t="str">
        <f t="shared" si="2"/>
        <v>Oktober</v>
      </c>
      <c r="M19" s="118" t="str">
        <f t="shared" si="3"/>
        <v>JV-KB/TK-Oktober-8</v>
      </c>
      <c r="N19" s="115" t="str">
        <f t="shared" si="4"/>
        <v>KB/TK Biaya Lain-Lain</v>
      </c>
      <c r="O19" s="118" t="s">
        <v>127</v>
      </c>
      <c r="P19" s="125" t="str">
        <f t="shared" si="5"/>
        <v>Biaya Lain-Lain</v>
      </c>
      <c r="Q19" s="126">
        <f t="shared" si="6"/>
        <v>366500</v>
      </c>
      <c r="R19" s="126">
        <f t="shared" si="7"/>
        <v>366500</v>
      </c>
      <c r="S19" s="115"/>
      <c r="T19" s="118" t="str">
        <f t="shared" si="8"/>
        <v>UNIT</v>
      </c>
      <c r="U19" s="127" t="str">
        <f t="shared" si="9"/>
        <v>UNITKB/TK Biaya Lain-Lain</v>
      </c>
      <c r="V19" s="111"/>
    </row>
    <row r="20" spans="2:22" ht="20.100000000000001" customHeight="1" x14ac:dyDescent="0.3">
      <c r="B20" s="104">
        <v>45932</v>
      </c>
      <c r="C20" s="155">
        <v>511408</v>
      </c>
      <c r="D20" s="155">
        <v>9</v>
      </c>
      <c r="E20" s="101" t="s">
        <v>169</v>
      </c>
      <c r="F20" s="102"/>
      <c r="G20" s="103">
        <v>40000</v>
      </c>
      <c r="H20" s="158">
        <f t="shared" si="10"/>
        <v>290501317.05000001</v>
      </c>
      <c r="J20" s="122">
        <f t="shared" si="0"/>
        <v>9</v>
      </c>
      <c r="K20" s="123">
        <f t="shared" si="1"/>
        <v>2</v>
      </c>
      <c r="L20" s="124" t="str">
        <f t="shared" si="2"/>
        <v>Oktober</v>
      </c>
      <c r="M20" s="118" t="str">
        <f t="shared" si="3"/>
        <v>JV-KB/TK-Oktober-9</v>
      </c>
      <c r="N20" s="115" t="str">
        <f t="shared" si="4"/>
        <v>KB/TK Pelaksanaan Lomba Insidental</v>
      </c>
      <c r="O20" s="118" t="s">
        <v>127</v>
      </c>
      <c r="P20" s="125" t="str">
        <f t="shared" si="5"/>
        <v>Pelaksanaan Lomba Insidental</v>
      </c>
      <c r="Q20" s="126">
        <f t="shared" si="6"/>
        <v>40000</v>
      </c>
      <c r="R20" s="126">
        <f t="shared" si="7"/>
        <v>40000</v>
      </c>
      <c r="S20" s="115"/>
      <c r="T20" s="118" t="str">
        <f t="shared" si="8"/>
        <v>UNIT</v>
      </c>
      <c r="U20" s="127" t="str">
        <f t="shared" si="9"/>
        <v>UNITKB/TK Pelaksanaan Lomba Insidental</v>
      </c>
      <c r="V20" s="111"/>
    </row>
    <row r="21" spans="2:22" ht="20.100000000000001" customHeight="1" x14ac:dyDescent="0.3">
      <c r="B21" s="104">
        <v>45932</v>
      </c>
      <c r="C21" s="155">
        <v>530908</v>
      </c>
      <c r="D21" s="155">
        <v>10</v>
      </c>
      <c r="E21" s="101" t="s">
        <v>74</v>
      </c>
      <c r="F21" s="102"/>
      <c r="G21" s="103">
        <v>820000</v>
      </c>
      <c r="H21" s="158">
        <f t="shared" si="10"/>
        <v>289681317.05000001</v>
      </c>
      <c r="J21" s="122">
        <f t="shared" si="0"/>
        <v>10</v>
      </c>
      <c r="K21" s="123">
        <f t="shared" si="1"/>
        <v>2</v>
      </c>
      <c r="L21" s="124" t="str">
        <f t="shared" si="2"/>
        <v>Oktober</v>
      </c>
      <c r="M21" s="118" t="str">
        <f t="shared" si="3"/>
        <v>JV-KB/TK-Oktober-10</v>
      </c>
      <c r="N21" s="115" t="str">
        <f t="shared" si="4"/>
        <v>KB/TK IGTK Kecamatan</v>
      </c>
      <c r="O21" s="118" t="s">
        <v>127</v>
      </c>
      <c r="P21" s="125" t="str">
        <f t="shared" si="5"/>
        <v>IGTK Kecamatan</v>
      </c>
      <c r="Q21" s="126">
        <f t="shared" si="6"/>
        <v>820000</v>
      </c>
      <c r="R21" s="126">
        <f t="shared" si="7"/>
        <v>820000</v>
      </c>
      <c r="S21" s="115"/>
      <c r="T21" s="118" t="str">
        <f t="shared" si="8"/>
        <v>UNIT</v>
      </c>
      <c r="U21" s="127" t="str">
        <f t="shared" si="9"/>
        <v>UNITKB/TK IGTK Kecamatan</v>
      </c>
      <c r="V21" s="111"/>
    </row>
    <row r="22" spans="2:22" ht="20.100000000000001" customHeight="1" x14ac:dyDescent="0.3">
      <c r="B22" s="104">
        <v>45932</v>
      </c>
      <c r="C22" s="155"/>
      <c r="D22" s="155"/>
      <c r="E22" s="101" t="s">
        <v>179</v>
      </c>
      <c r="F22" s="102"/>
      <c r="G22" s="103">
        <v>10000</v>
      </c>
      <c r="H22" s="158">
        <f t="shared" si="10"/>
        <v>289671317.05000001</v>
      </c>
      <c r="J22" s="122">
        <f t="shared" si="0"/>
        <v>0</v>
      </c>
      <c r="K22" s="123">
        <f t="shared" si="1"/>
        <v>2</v>
      </c>
      <c r="L22" s="124" t="str">
        <f t="shared" si="2"/>
        <v>Oktober</v>
      </c>
      <c r="M22" s="118" t="str">
        <f t="shared" si="3"/>
        <v xml:space="preserve"> </v>
      </c>
      <c r="N22" s="115" t="str">
        <f t="shared" si="4"/>
        <v>KB/TK By. Adm BSMNet SEP 25</v>
      </c>
      <c r="O22" s="118" t="s">
        <v>127</v>
      </c>
      <c r="P22" s="125" t="str">
        <f t="shared" si="5"/>
        <v>By. Adm BSMNet SEP 25</v>
      </c>
      <c r="Q22" s="126">
        <f t="shared" si="6"/>
        <v>10000</v>
      </c>
      <c r="R22" s="126">
        <f t="shared" si="7"/>
        <v>10000</v>
      </c>
      <c r="S22" s="115"/>
      <c r="T22" s="118" t="str">
        <f t="shared" si="8"/>
        <v>UNIT</v>
      </c>
      <c r="U22" s="127" t="str">
        <f t="shared" si="9"/>
        <v>UNITKB/TK By. Adm BSMNet SEP 25</v>
      </c>
      <c r="V22" s="111"/>
    </row>
    <row r="23" spans="2:22" ht="20.100000000000001" customHeight="1" x14ac:dyDescent="0.3">
      <c r="B23" s="104">
        <v>45933</v>
      </c>
      <c r="C23" s="155">
        <v>515108</v>
      </c>
      <c r="D23" s="155">
        <v>11</v>
      </c>
      <c r="E23" s="101" t="s">
        <v>70</v>
      </c>
      <c r="F23" s="102"/>
      <c r="G23" s="103">
        <v>285000</v>
      </c>
      <c r="H23" s="158">
        <f t="shared" si="10"/>
        <v>289386317.05000001</v>
      </c>
      <c r="J23" s="122">
        <f t="shared" si="0"/>
        <v>11</v>
      </c>
      <c r="K23" s="123">
        <f t="shared" si="1"/>
        <v>3</v>
      </c>
      <c r="L23" s="124" t="str">
        <f t="shared" si="2"/>
        <v>Oktober</v>
      </c>
      <c r="M23" s="118" t="str">
        <f t="shared" si="3"/>
        <v>JV-KB/TK-Oktober-11</v>
      </c>
      <c r="N23" s="115" t="str">
        <f t="shared" si="4"/>
        <v>KB/TK Perawatan Gedung</v>
      </c>
      <c r="O23" s="118" t="s">
        <v>127</v>
      </c>
      <c r="P23" s="125" t="str">
        <f t="shared" si="5"/>
        <v>Perawatan Gedung</v>
      </c>
      <c r="Q23" s="126">
        <f t="shared" si="6"/>
        <v>285000</v>
      </c>
      <c r="R23" s="126">
        <f t="shared" si="7"/>
        <v>285000</v>
      </c>
      <c r="S23" s="115"/>
      <c r="T23" s="118" t="str">
        <f t="shared" si="8"/>
        <v>UNIT</v>
      </c>
      <c r="U23" s="127" t="str">
        <f t="shared" si="9"/>
        <v>UNITKB/TK Perawatan Gedung</v>
      </c>
      <c r="V23" s="111"/>
    </row>
    <row r="24" spans="2:22" ht="20.100000000000001" customHeight="1" x14ac:dyDescent="0.3">
      <c r="B24" s="104">
        <v>45933</v>
      </c>
      <c r="C24" s="155">
        <v>530918</v>
      </c>
      <c r="D24" s="155">
        <v>12</v>
      </c>
      <c r="E24" s="101" t="s">
        <v>58</v>
      </c>
      <c r="F24" s="102"/>
      <c r="G24" s="103">
        <v>350000</v>
      </c>
      <c r="H24" s="158">
        <f t="shared" si="10"/>
        <v>289036317.05000001</v>
      </c>
      <c r="J24" s="122">
        <f t="shared" si="0"/>
        <v>12</v>
      </c>
      <c r="K24" s="123">
        <f t="shared" si="1"/>
        <v>3</v>
      </c>
      <c r="L24" s="124" t="str">
        <f t="shared" si="2"/>
        <v>Oktober</v>
      </c>
      <c r="M24" s="118" t="str">
        <f t="shared" si="3"/>
        <v>JV-KB/TK-Oktober-12</v>
      </c>
      <c r="N24" s="115" t="str">
        <f t="shared" si="4"/>
        <v>KB/TK Penarikan Sampah</v>
      </c>
      <c r="O24" s="118" t="s">
        <v>127</v>
      </c>
      <c r="P24" s="125" t="str">
        <f t="shared" si="5"/>
        <v>Penarikan Sampah</v>
      </c>
      <c r="Q24" s="126">
        <f t="shared" si="6"/>
        <v>350000</v>
      </c>
      <c r="R24" s="126">
        <f t="shared" si="7"/>
        <v>350000</v>
      </c>
      <c r="S24" s="115"/>
      <c r="T24" s="118" t="str">
        <f t="shared" si="8"/>
        <v>UNIT</v>
      </c>
      <c r="U24" s="127" t="str">
        <f t="shared" si="9"/>
        <v>UNITKB/TK Penarikan Sampah</v>
      </c>
      <c r="V24" s="111"/>
    </row>
    <row r="25" spans="2:22" ht="20.100000000000001" customHeight="1" x14ac:dyDescent="0.3">
      <c r="B25" s="104">
        <v>45933</v>
      </c>
      <c r="C25" s="155">
        <v>531010</v>
      </c>
      <c r="D25" s="155">
        <v>13</v>
      </c>
      <c r="E25" s="101" t="s">
        <v>61</v>
      </c>
      <c r="F25" s="102"/>
      <c r="G25" s="103">
        <v>67300</v>
      </c>
      <c r="H25" s="158">
        <f t="shared" si="10"/>
        <v>288969017.05000001</v>
      </c>
      <c r="J25" s="122">
        <f t="shared" si="0"/>
        <v>13</v>
      </c>
      <c r="K25" s="123">
        <f t="shared" si="1"/>
        <v>3</v>
      </c>
      <c r="L25" s="124" t="str">
        <f t="shared" si="2"/>
        <v>Oktober</v>
      </c>
      <c r="M25" s="118" t="str">
        <f t="shared" si="3"/>
        <v>JV-KB/TK-Oktober-13</v>
      </c>
      <c r="N25" s="115" t="str">
        <f t="shared" si="4"/>
        <v>KB/TK Operasional Mobil Sekolah</v>
      </c>
      <c r="O25" s="118" t="s">
        <v>127</v>
      </c>
      <c r="P25" s="125" t="str">
        <f t="shared" si="5"/>
        <v>Operasional Mobil Sekolah</v>
      </c>
      <c r="Q25" s="126">
        <f t="shared" si="6"/>
        <v>67300</v>
      </c>
      <c r="R25" s="126">
        <f t="shared" si="7"/>
        <v>67300</v>
      </c>
      <c r="S25" s="115"/>
      <c r="T25" s="118" t="str">
        <f t="shared" si="8"/>
        <v>UNIT</v>
      </c>
      <c r="U25" s="127" t="str">
        <f t="shared" si="9"/>
        <v>UNITKB/TK Operasional Mobil Sekolah</v>
      </c>
      <c r="V25" s="111"/>
    </row>
    <row r="26" spans="2:22" ht="20.100000000000001" customHeight="1" x14ac:dyDescent="0.3">
      <c r="B26" s="104">
        <v>45933</v>
      </c>
      <c r="C26" s="155"/>
      <c r="D26" s="155"/>
      <c r="E26" s="101" t="s">
        <v>170</v>
      </c>
      <c r="F26" s="102">
        <v>20000000</v>
      </c>
      <c r="G26" s="103"/>
      <c r="H26" s="158">
        <f t="shared" si="10"/>
        <v>308969017.05000001</v>
      </c>
      <c r="J26" s="122">
        <f t="shared" si="0"/>
        <v>0</v>
      </c>
      <c r="K26" s="123">
        <f t="shared" si="1"/>
        <v>3</v>
      </c>
      <c r="L26" s="124" t="str">
        <f t="shared" si="2"/>
        <v>Oktober</v>
      </c>
      <c r="M26" s="118" t="str">
        <f t="shared" si="3"/>
        <v xml:space="preserve"> </v>
      </c>
      <c r="N26" s="115" t="str">
        <f t="shared" si="4"/>
        <v>KB/TK Pengambilan Dropping</v>
      </c>
      <c r="O26" s="118" t="s">
        <v>127</v>
      </c>
      <c r="P26" s="125" t="str">
        <f t="shared" si="5"/>
        <v>Pengambilan Dropping</v>
      </c>
      <c r="Q26" s="126">
        <f t="shared" si="6"/>
        <v>20000000</v>
      </c>
      <c r="R26" s="126">
        <f t="shared" si="7"/>
        <v>20000000</v>
      </c>
      <c r="S26" s="115"/>
      <c r="T26" s="118" t="str">
        <f t="shared" si="8"/>
        <v>UNIT</v>
      </c>
      <c r="U26" s="127" t="str">
        <f t="shared" si="9"/>
        <v>UNITKB/TK Pengambilan Dropping</v>
      </c>
      <c r="V26" s="111"/>
    </row>
    <row r="27" spans="2:22" ht="20.100000000000001" customHeight="1" x14ac:dyDescent="0.3">
      <c r="B27" s="104">
        <v>45933</v>
      </c>
      <c r="C27" s="155"/>
      <c r="D27" s="155"/>
      <c r="E27" s="101" t="s">
        <v>151</v>
      </c>
      <c r="F27" s="102"/>
      <c r="G27" s="103">
        <v>20000000</v>
      </c>
      <c r="H27" s="158">
        <f t="shared" si="10"/>
        <v>288969017.05000001</v>
      </c>
      <c r="J27" s="122">
        <f t="shared" si="0"/>
        <v>0</v>
      </c>
      <c r="K27" s="123">
        <f t="shared" si="1"/>
        <v>3</v>
      </c>
      <c r="L27" s="124" t="str">
        <f t="shared" si="2"/>
        <v>Oktober</v>
      </c>
      <c r="M27" s="118" t="str">
        <f t="shared" si="3"/>
        <v xml:space="preserve"> </v>
      </c>
      <c r="N27" s="115" t="str">
        <f t="shared" si="4"/>
        <v>KB/TK Diterima kas tunai di Bendahara</v>
      </c>
      <c r="O27" s="118" t="s">
        <v>127</v>
      </c>
      <c r="P27" s="125" t="str">
        <f t="shared" si="5"/>
        <v>Diterima kas tunai di Bendahara</v>
      </c>
      <c r="Q27" s="126">
        <f t="shared" si="6"/>
        <v>20000000</v>
      </c>
      <c r="R27" s="126">
        <f t="shared" si="7"/>
        <v>20000000</v>
      </c>
      <c r="S27" s="115"/>
      <c r="T27" s="118" t="str">
        <f t="shared" si="8"/>
        <v>UNIT</v>
      </c>
      <c r="U27" s="127" t="str">
        <f t="shared" si="9"/>
        <v>UNITKB/TK Diterima kas tunai di Bendahara</v>
      </c>
      <c r="V27" s="111"/>
    </row>
    <row r="28" spans="2:22" ht="20.100000000000001" customHeight="1" x14ac:dyDescent="0.3">
      <c r="B28" s="104">
        <v>45934</v>
      </c>
      <c r="C28" s="155">
        <v>530916</v>
      </c>
      <c r="D28" s="155">
        <v>14</v>
      </c>
      <c r="E28" s="101" t="s">
        <v>97</v>
      </c>
      <c r="F28" s="102"/>
      <c r="G28" s="103">
        <v>230000</v>
      </c>
      <c r="H28" s="158">
        <f t="shared" si="10"/>
        <v>288739017.05000001</v>
      </c>
      <c r="J28" s="122">
        <f t="shared" si="0"/>
        <v>14</v>
      </c>
      <c r="K28" s="123">
        <f t="shared" si="1"/>
        <v>4</v>
      </c>
      <c r="L28" s="124" t="str">
        <f t="shared" si="2"/>
        <v>Oktober</v>
      </c>
      <c r="M28" s="118" t="str">
        <f t="shared" si="3"/>
        <v>JV-KB/TK-Oktober-14</v>
      </c>
      <c r="N28" s="115" t="str">
        <f t="shared" si="4"/>
        <v xml:space="preserve">KB/TK Langganan Majalah/koran </v>
      </c>
      <c r="O28" s="118" t="s">
        <v>127</v>
      </c>
      <c r="P28" s="125" t="str">
        <f t="shared" si="5"/>
        <v xml:space="preserve">Langganan Majalah/koran </v>
      </c>
      <c r="Q28" s="126">
        <f t="shared" si="6"/>
        <v>230000</v>
      </c>
      <c r="R28" s="126">
        <f t="shared" si="7"/>
        <v>230000</v>
      </c>
      <c r="S28" s="115"/>
      <c r="T28" s="118" t="str">
        <f t="shared" si="8"/>
        <v>UNIT</v>
      </c>
      <c r="U28" s="127" t="str">
        <f t="shared" si="9"/>
        <v xml:space="preserve">UNITKB/TK Langganan Majalah/koran </v>
      </c>
      <c r="V28" s="111"/>
    </row>
    <row r="29" spans="2:22" ht="20.100000000000001" customHeight="1" x14ac:dyDescent="0.3">
      <c r="B29" s="104">
        <v>45935</v>
      </c>
      <c r="C29" s="155"/>
      <c r="D29" s="155"/>
      <c r="E29" s="101" t="s">
        <v>22</v>
      </c>
      <c r="F29" s="102"/>
      <c r="G29" s="103">
        <v>10000</v>
      </c>
      <c r="H29" s="158">
        <f t="shared" si="10"/>
        <v>288729017.05000001</v>
      </c>
      <c r="J29" s="122">
        <f t="shared" si="0"/>
        <v>0</v>
      </c>
      <c r="K29" s="123">
        <f t="shared" si="1"/>
        <v>5</v>
      </c>
      <c r="L29" s="124" t="str">
        <f t="shared" si="2"/>
        <v>Oktober</v>
      </c>
      <c r="M29" s="118" t="str">
        <f t="shared" si="3"/>
        <v xml:space="preserve"> </v>
      </c>
      <c r="N29" s="115" t="str">
        <f t="shared" si="4"/>
        <v>KB/TK Biaya Administrasi</v>
      </c>
      <c r="O29" s="118" t="s">
        <v>127</v>
      </c>
      <c r="P29" s="125" t="str">
        <f t="shared" si="5"/>
        <v>Biaya Administrasi</v>
      </c>
      <c r="Q29" s="126">
        <f t="shared" si="6"/>
        <v>10000</v>
      </c>
      <c r="R29" s="126">
        <f t="shared" si="7"/>
        <v>10000</v>
      </c>
      <c r="S29" s="115"/>
      <c r="T29" s="118" t="str">
        <f t="shared" si="8"/>
        <v>UNIT</v>
      </c>
      <c r="U29" s="127" t="str">
        <f t="shared" si="9"/>
        <v>UNITKB/TK Biaya Administrasi</v>
      </c>
      <c r="V29" s="111"/>
    </row>
    <row r="30" spans="2:22" ht="20.100000000000001" customHeight="1" x14ac:dyDescent="0.3">
      <c r="B30" s="104">
        <v>45936</v>
      </c>
      <c r="C30" s="155">
        <v>515116</v>
      </c>
      <c r="D30" s="155">
        <v>15</v>
      </c>
      <c r="E30" s="101" t="s">
        <v>34</v>
      </c>
      <c r="F30" s="102"/>
      <c r="G30" s="103">
        <v>705000</v>
      </c>
      <c r="H30" s="158">
        <f t="shared" si="10"/>
        <v>288024017.05000001</v>
      </c>
      <c r="J30" s="122">
        <f t="shared" si="0"/>
        <v>15</v>
      </c>
      <c r="K30" s="123">
        <f t="shared" si="1"/>
        <v>6</v>
      </c>
      <c r="L30" s="124" t="str">
        <f t="shared" si="2"/>
        <v>Oktober</v>
      </c>
      <c r="M30" s="118" t="str">
        <f t="shared" si="3"/>
        <v>JV-KB/TK-Oktober-15</v>
      </c>
      <c r="N30" s="115" t="str">
        <f t="shared" si="4"/>
        <v>KB/TK Perawatan Komputer</v>
      </c>
      <c r="O30" s="118" t="s">
        <v>127</v>
      </c>
      <c r="P30" s="125" t="str">
        <f t="shared" si="5"/>
        <v>Perawatan Komputer</v>
      </c>
      <c r="Q30" s="126">
        <f t="shared" si="6"/>
        <v>705000</v>
      </c>
      <c r="R30" s="126">
        <f t="shared" si="7"/>
        <v>705000</v>
      </c>
      <c r="S30" s="115"/>
      <c r="T30" s="118" t="str">
        <f t="shared" si="8"/>
        <v>UNIT</v>
      </c>
      <c r="U30" s="127" t="str">
        <f t="shared" si="9"/>
        <v>UNITKB/TK Perawatan Komputer</v>
      </c>
      <c r="V30" s="111"/>
    </row>
    <row r="31" spans="2:22" ht="20.100000000000001" customHeight="1" x14ac:dyDescent="0.3">
      <c r="B31" s="104">
        <v>45936</v>
      </c>
      <c r="C31" s="155">
        <v>530701</v>
      </c>
      <c r="D31" s="155">
        <v>16</v>
      </c>
      <c r="E31" s="101" t="s">
        <v>171</v>
      </c>
      <c r="F31" s="102"/>
      <c r="G31" s="103">
        <v>44000</v>
      </c>
      <c r="H31" s="158">
        <f t="shared" si="10"/>
        <v>287980017.05000001</v>
      </c>
      <c r="J31" s="122">
        <f t="shared" si="0"/>
        <v>16</v>
      </c>
      <c r="K31" s="123">
        <f t="shared" si="1"/>
        <v>6</v>
      </c>
      <c r="L31" s="124" t="str">
        <f t="shared" si="2"/>
        <v>Oktober</v>
      </c>
      <c r="M31" s="118" t="str">
        <f t="shared" si="3"/>
        <v>JV-KB/TK-Oktober-16</v>
      </c>
      <c r="N31" s="115" t="str">
        <f t="shared" si="4"/>
        <v xml:space="preserve">KB/TK Air Mineral Galon </v>
      </c>
      <c r="O31" s="118" t="s">
        <v>127</v>
      </c>
      <c r="P31" s="125" t="str">
        <f t="shared" si="5"/>
        <v xml:space="preserve">Air Mineral Galon </v>
      </c>
      <c r="Q31" s="126">
        <f t="shared" si="6"/>
        <v>44000</v>
      </c>
      <c r="R31" s="126">
        <f t="shared" si="7"/>
        <v>44000</v>
      </c>
      <c r="S31" s="115"/>
      <c r="T31" s="118" t="str">
        <f t="shared" si="8"/>
        <v>UNIT</v>
      </c>
      <c r="U31" s="127" t="str">
        <f t="shared" si="9"/>
        <v xml:space="preserve">UNITKB/TK Air Mineral Galon </v>
      </c>
      <c r="V31" s="111"/>
    </row>
    <row r="32" spans="2:22" ht="20.100000000000001" customHeight="1" x14ac:dyDescent="0.3">
      <c r="B32" s="104">
        <v>45936</v>
      </c>
      <c r="C32" s="155">
        <v>530801</v>
      </c>
      <c r="D32" s="155">
        <v>17</v>
      </c>
      <c r="E32" s="101" t="s">
        <v>93</v>
      </c>
      <c r="F32" s="102"/>
      <c r="G32" s="103">
        <v>1065100</v>
      </c>
      <c r="H32" s="158">
        <f t="shared" si="10"/>
        <v>286914917.05000001</v>
      </c>
      <c r="J32" s="122">
        <f t="shared" si="0"/>
        <v>17</v>
      </c>
      <c r="K32" s="123">
        <f t="shared" si="1"/>
        <v>6</v>
      </c>
      <c r="L32" s="124" t="str">
        <f t="shared" si="2"/>
        <v>Oktober</v>
      </c>
      <c r="M32" s="118" t="str">
        <f t="shared" si="3"/>
        <v>JV-KB/TK-Oktober-17</v>
      </c>
      <c r="N32" s="115" t="str">
        <f t="shared" si="4"/>
        <v>KB/TK Internet</v>
      </c>
      <c r="O32" s="118" t="s">
        <v>127</v>
      </c>
      <c r="P32" s="125" t="str">
        <f t="shared" si="5"/>
        <v>Internet</v>
      </c>
      <c r="Q32" s="126">
        <f t="shared" si="6"/>
        <v>1065100</v>
      </c>
      <c r="R32" s="126">
        <f t="shared" si="7"/>
        <v>1065100</v>
      </c>
      <c r="S32" s="115"/>
      <c r="T32" s="118" t="str">
        <f t="shared" si="8"/>
        <v>UNIT</v>
      </c>
      <c r="U32" s="127" t="str">
        <f t="shared" si="9"/>
        <v>UNITKB/TK Internet</v>
      </c>
      <c r="V32" s="111"/>
    </row>
    <row r="33" spans="2:22" ht="20.100000000000001" customHeight="1" x14ac:dyDescent="0.3">
      <c r="B33" s="104">
        <v>45936</v>
      </c>
      <c r="C33" s="155">
        <v>530802</v>
      </c>
      <c r="D33" s="155">
        <v>18</v>
      </c>
      <c r="E33" s="101" t="s">
        <v>15</v>
      </c>
      <c r="F33" s="102"/>
      <c r="G33" s="103">
        <v>4158300</v>
      </c>
      <c r="H33" s="158">
        <f t="shared" si="10"/>
        <v>282756617.05000001</v>
      </c>
      <c r="J33" s="122">
        <f t="shared" si="0"/>
        <v>18</v>
      </c>
      <c r="K33" s="123">
        <f t="shared" si="1"/>
        <v>6</v>
      </c>
      <c r="L33" s="124" t="str">
        <f t="shared" si="2"/>
        <v>Oktober</v>
      </c>
      <c r="M33" s="118" t="str">
        <f t="shared" si="3"/>
        <v>JV-KB/TK-Oktober-18</v>
      </c>
      <c r="N33" s="115" t="str">
        <f t="shared" si="4"/>
        <v xml:space="preserve">KB/TK Listrik </v>
      </c>
      <c r="O33" s="118" t="s">
        <v>127</v>
      </c>
      <c r="P33" s="125" t="str">
        <f t="shared" si="5"/>
        <v xml:space="preserve">Listrik </v>
      </c>
      <c r="Q33" s="126">
        <f t="shared" si="6"/>
        <v>4158300</v>
      </c>
      <c r="R33" s="126">
        <f t="shared" si="7"/>
        <v>4158300</v>
      </c>
      <c r="S33" s="115"/>
      <c r="T33" s="118" t="str">
        <f t="shared" si="8"/>
        <v>UNIT</v>
      </c>
      <c r="U33" s="127" t="str">
        <f t="shared" si="9"/>
        <v xml:space="preserve">UNITKB/TK Listrik </v>
      </c>
    </row>
    <row r="34" spans="2:22" ht="20.100000000000001" customHeight="1" x14ac:dyDescent="0.3">
      <c r="B34" s="104">
        <v>45936</v>
      </c>
      <c r="C34" s="155">
        <v>530803</v>
      </c>
      <c r="D34" s="155">
        <v>19</v>
      </c>
      <c r="E34" s="156" t="s">
        <v>16</v>
      </c>
      <c r="F34" s="102"/>
      <c r="G34" s="103">
        <v>331000</v>
      </c>
      <c r="H34" s="158">
        <f t="shared" si="10"/>
        <v>282425617.05000001</v>
      </c>
      <c r="J34" s="122">
        <f t="shared" si="0"/>
        <v>19</v>
      </c>
      <c r="K34" s="123">
        <f t="shared" si="1"/>
        <v>6</v>
      </c>
      <c r="L34" s="124" t="str">
        <f t="shared" si="2"/>
        <v>Oktober</v>
      </c>
      <c r="M34" s="118" t="str">
        <f t="shared" si="3"/>
        <v>JV-KB/TK-Oktober-19</v>
      </c>
      <c r="N34" s="115" t="str">
        <f t="shared" si="4"/>
        <v>KB/TK PDAM</v>
      </c>
      <c r="O34" s="118" t="s">
        <v>127</v>
      </c>
      <c r="P34" s="125" t="str">
        <f t="shared" si="5"/>
        <v>PDAM</v>
      </c>
      <c r="Q34" s="126">
        <f t="shared" si="6"/>
        <v>331000</v>
      </c>
      <c r="R34" s="126">
        <f t="shared" si="7"/>
        <v>331000</v>
      </c>
      <c r="S34" s="115"/>
      <c r="T34" s="118" t="str">
        <f t="shared" si="8"/>
        <v>UNIT</v>
      </c>
      <c r="U34" s="127" t="str">
        <f t="shared" si="9"/>
        <v>UNITKB/TK PDAM</v>
      </c>
    </row>
    <row r="35" spans="2:22" ht="20.100000000000001" customHeight="1" x14ac:dyDescent="0.3">
      <c r="B35" s="104">
        <v>45937</v>
      </c>
      <c r="C35" s="155">
        <v>515102</v>
      </c>
      <c r="D35" s="155">
        <v>20</v>
      </c>
      <c r="E35" s="156" t="s">
        <v>88</v>
      </c>
      <c r="F35" s="102"/>
      <c r="G35" s="103">
        <v>75000</v>
      </c>
      <c r="H35" s="158">
        <f t="shared" si="10"/>
        <v>282350617.05000001</v>
      </c>
      <c r="J35" s="122">
        <f t="shared" si="0"/>
        <v>20</v>
      </c>
      <c r="K35" s="123">
        <f t="shared" si="1"/>
        <v>7</v>
      </c>
      <c r="L35" s="124" t="str">
        <f t="shared" si="2"/>
        <v>Oktober</v>
      </c>
      <c r="M35" s="118" t="str">
        <f t="shared" si="3"/>
        <v>JV-KB/TK-Oktober-20</v>
      </c>
      <c r="N35" s="115" t="str">
        <f t="shared" si="4"/>
        <v>KB/TK Perawatan AC</v>
      </c>
      <c r="O35" s="118" t="s">
        <v>127</v>
      </c>
      <c r="P35" s="125" t="str">
        <f t="shared" si="5"/>
        <v>Perawatan AC</v>
      </c>
      <c r="Q35" s="126">
        <f t="shared" si="6"/>
        <v>75000</v>
      </c>
      <c r="R35" s="126">
        <f t="shared" si="7"/>
        <v>75000</v>
      </c>
      <c r="S35" s="115"/>
      <c r="T35" s="118" t="str">
        <f t="shared" si="8"/>
        <v>UNIT</v>
      </c>
      <c r="U35" s="127" t="str">
        <f t="shared" si="9"/>
        <v>UNITKB/TK Perawatan AC</v>
      </c>
    </row>
    <row r="36" spans="2:22" s="187" customFormat="1" ht="20.100000000000001" customHeight="1" x14ac:dyDescent="0.3">
      <c r="B36" s="182">
        <v>45937</v>
      </c>
      <c r="C36" s="183">
        <v>530701</v>
      </c>
      <c r="D36" s="183">
        <v>21</v>
      </c>
      <c r="E36" s="184" t="s">
        <v>171</v>
      </c>
      <c r="F36" s="185"/>
      <c r="G36" s="186">
        <v>520000</v>
      </c>
      <c r="H36" s="158">
        <f t="shared" si="10"/>
        <v>281830617.05000001</v>
      </c>
      <c r="J36" s="188">
        <f t="shared" si="0"/>
        <v>21</v>
      </c>
      <c r="K36" s="189">
        <f t="shared" si="1"/>
        <v>7</v>
      </c>
      <c r="L36" s="190" t="str">
        <f t="shared" si="2"/>
        <v>Oktober</v>
      </c>
      <c r="M36" s="181" t="str">
        <f t="shared" si="3"/>
        <v>JV-KB/TK-Oktober-21</v>
      </c>
      <c r="N36" s="191" t="str">
        <f t="shared" si="4"/>
        <v xml:space="preserve">KB/TK Air Mineral Galon </v>
      </c>
      <c r="O36" s="181" t="s">
        <v>127</v>
      </c>
      <c r="P36" s="192" t="str">
        <f t="shared" si="5"/>
        <v xml:space="preserve">Air Mineral Galon </v>
      </c>
      <c r="Q36" s="193">
        <f t="shared" si="6"/>
        <v>520000</v>
      </c>
      <c r="R36" s="193">
        <f t="shared" si="7"/>
        <v>520000</v>
      </c>
      <c r="S36" s="191"/>
      <c r="T36" s="181" t="str">
        <f t="shared" si="8"/>
        <v>UNIT</v>
      </c>
      <c r="U36" s="194" t="str">
        <f t="shared" si="9"/>
        <v xml:space="preserve">UNITKB/TK Air Mineral Galon </v>
      </c>
      <c r="V36" s="195"/>
    </row>
    <row r="37" spans="2:22" ht="20.100000000000001" customHeight="1" x14ac:dyDescent="0.3">
      <c r="B37" s="104">
        <v>45938</v>
      </c>
      <c r="C37" s="155">
        <v>512301</v>
      </c>
      <c r="D37" s="155">
        <v>22</v>
      </c>
      <c r="E37" s="101" t="s">
        <v>172</v>
      </c>
      <c r="F37" s="102"/>
      <c r="G37" s="103">
        <v>254700</v>
      </c>
      <c r="H37" s="158">
        <f t="shared" si="10"/>
        <v>281575917.05000001</v>
      </c>
      <c r="J37" s="122">
        <f t="shared" si="0"/>
        <v>22</v>
      </c>
      <c r="K37" s="123">
        <f t="shared" si="1"/>
        <v>8</v>
      </c>
      <c r="L37" s="124" t="str">
        <f t="shared" si="2"/>
        <v>Oktober</v>
      </c>
      <c r="M37" s="118" t="str">
        <f t="shared" si="3"/>
        <v>JV-KB/TK-Oktober-22</v>
      </c>
      <c r="N37" s="115" t="str">
        <f t="shared" si="4"/>
        <v>KB/TK RPPH</v>
      </c>
      <c r="O37" s="118" t="s">
        <v>127</v>
      </c>
      <c r="P37" s="125" t="str">
        <f t="shared" si="5"/>
        <v>RPPH</v>
      </c>
      <c r="Q37" s="126">
        <f t="shared" si="6"/>
        <v>254700</v>
      </c>
      <c r="R37" s="126">
        <f t="shared" si="7"/>
        <v>254700</v>
      </c>
      <c r="S37" s="115"/>
      <c r="T37" s="118" t="str">
        <f t="shared" si="8"/>
        <v>UNIT</v>
      </c>
      <c r="U37" s="127" t="str">
        <f t="shared" si="9"/>
        <v>UNITKB/TK RPPH</v>
      </c>
    </row>
    <row r="38" spans="2:22" ht="20.100000000000001" customHeight="1" x14ac:dyDescent="0.3">
      <c r="B38" s="104">
        <v>45938</v>
      </c>
      <c r="C38" s="155">
        <v>530127</v>
      </c>
      <c r="D38" s="155">
        <v>23</v>
      </c>
      <c r="E38" s="101" t="s">
        <v>77</v>
      </c>
      <c r="F38" s="102"/>
      <c r="G38" s="103">
        <v>399500</v>
      </c>
      <c r="H38" s="158">
        <f t="shared" si="10"/>
        <v>281176417.05000001</v>
      </c>
      <c r="J38" s="122">
        <f t="shared" si="0"/>
        <v>23</v>
      </c>
      <c r="K38" s="123">
        <f t="shared" si="1"/>
        <v>8</v>
      </c>
      <c r="L38" s="124" t="str">
        <f t="shared" si="2"/>
        <v>Oktober</v>
      </c>
      <c r="M38" s="118" t="str">
        <f t="shared" si="3"/>
        <v>JV-KB/TK-Oktober-23</v>
      </c>
      <c r="N38" s="115" t="str">
        <f t="shared" si="4"/>
        <v>KB/TK ATK Lain-lain</v>
      </c>
      <c r="O38" s="118" t="s">
        <v>127</v>
      </c>
      <c r="P38" s="125" t="str">
        <f t="shared" si="5"/>
        <v>ATK Lain-lain</v>
      </c>
      <c r="Q38" s="126">
        <f t="shared" si="6"/>
        <v>399500</v>
      </c>
      <c r="R38" s="126">
        <f t="shared" si="7"/>
        <v>399500</v>
      </c>
      <c r="S38" s="115"/>
      <c r="T38" s="118" t="str">
        <f t="shared" si="8"/>
        <v>UNIT</v>
      </c>
      <c r="U38" s="127" t="str">
        <f t="shared" si="9"/>
        <v>UNITKB/TK ATK Lain-lain</v>
      </c>
    </row>
    <row r="39" spans="2:22" ht="20.100000000000001" customHeight="1" x14ac:dyDescent="0.3">
      <c r="B39" s="104">
        <v>45940</v>
      </c>
      <c r="C39" s="155">
        <v>516080</v>
      </c>
      <c r="D39" s="155">
        <v>24</v>
      </c>
      <c r="E39" s="101" t="s">
        <v>144</v>
      </c>
      <c r="F39" s="102"/>
      <c r="G39" s="103">
        <v>135700</v>
      </c>
      <c r="H39" s="158">
        <f t="shared" si="10"/>
        <v>281040717.05000001</v>
      </c>
      <c r="J39" s="122">
        <f t="shared" si="0"/>
        <v>24</v>
      </c>
      <c r="K39" s="123">
        <f t="shared" si="1"/>
        <v>10</v>
      </c>
      <c r="L39" s="124" t="str">
        <f t="shared" si="2"/>
        <v>Oktober</v>
      </c>
      <c r="M39" s="118" t="str">
        <f t="shared" si="3"/>
        <v>JV-KB/TK-Oktober-24</v>
      </c>
      <c r="N39" s="115" t="str">
        <f t="shared" si="4"/>
        <v>KB/TK Kegiatan Parenting</v>
      </c>
      <c r="O39" s="118" t="s">
        <v>127</v>
      </c>
      <c r="P39" s="125" t="str">
        <f t="shared" si="5"/>
        <v>Kegiatan Parenting</v>
      </c>
      <c r="Q39" s="126">
        <f t="shared" si="6"/>
        <v>135700</v>
      </c>
      <c r="R39" s="126">
        <f t="shared" si="7"/>
        <v>135700</v>
      </c>
      <c r="S39" s="115"/>
      <c r="T39" s="118" t="str">
        <f t="shared" si="8"/>
        <v>UNIT</v>
      </c>
      <c r="U39" s="127" t="str">
        <f t="shared" si="9"/>
        <v>UNITKB/TK Kegiatan Parenting</v>
      </c>
    </row>
    <row r="40" spans="2:22" ht="20.100000000000001" customHeight="1" x14ac:dyDescent="0.3">
      <c r="B40" s="104">
        <v>45940</v>
      </c>
      <c r="C40" s="155">
        <v>530914</v>
      </c>
      <c r="D40" s="155">
        <v>25</v>
      </c>
      <c r="E40" s="156" t="s">
        <v>69</v>
      </c>
      <c r="F40" s="102"/>
      <c r="G40" s="102">
        <v>670000</v>
      </c>
      <c r="H40" s="158">
        <f t="shared" si="10"/>
        <v>280370717.05000001</v>
      </c>
      <c r="J40" s="122">
        <f t="shared" si="0"/>
        <v>25</v>
      </c>
      <c r="K40" s="123">
        <f t="shared" si="1"/>
        <v>10</v>
      </c>
      <c r="L40" s="124" t="str">
        <f t="shared" si="2"/>
        <v>Oktober</v>
      </c>
      <c r="M40" s="118" t="str">
        <f t="shared" si="3"/>
        <v>JV-KB/TK-Oktober-25</v>
      </c>
      <c r="N40" s="115" t="str">
        <f t="shared" si="4"/>
        <v>KB/TK KKG/MGMP</v>
      </c>
      <c r="O40" s="118" t="s">
        <v>127</v>
      </c>
      <c r="P40" s="125" t="str">
        <f t="shared" si="5"/>
        <v>KKG/MGMP</v>
      </c>
      <c r="Q40" s="126">
        <f t="shared" si="6"/>
        <v>670000</v>
      </c>
      <c r="R40" s="126">
        <f t="shared" si="7"/>
        <v>670000</v>
      </c>
      <c r="S40" s="115"/>
      <c r="T40" s="118" t="str">
        <f t="shared" si="8"/>
        <v>UNIT</v>
      </c>
      <c r="U40" s="127" t="str">
        <f t="shared" si="9"/>
        <v>UNITKB/TK KKG/MGMP</v>
      </c>
      <c r="V40" s="111"/>
    </row>
    <row r="41" spans="2:22" ht="20.100000000000001" customHeight="1" x14ac:dyDescent="0.3">
      <c r="B41" s="104">
        <v>45941</v>
      </c>
      <c r="C41" s="155"/>
      <c r="D41" s="155"/>
      <c r="E41" s="101" t="s">
        <v>180</v>
      </c>
      <c r="F41" s="102">
        <v>35648500</v>
      </c>
      <c r="G41" s="103"/>
      <c r="H41" s="158">
        <f t="shared" si="10"/>
        <v>316019217.05000001</v>
      </c>
      <c r="J41" s="122">
        <f t="shared" si="0"/>
        <v>0</v>
      </c>
      <c r="K41" s="123">
        <f t="shared" si="1"/>
        <v>11</v>
      </c>
      <c r="L41" s="124" t="str">
        <f t="shared" si="2"/>
        <v>Oktober</v>
      </c>
      <c r="M41" s="118" t="str">
        <f t="shared" si="3"/>
        <v xml:space="preserve"> </v>
      </c>
      <c r="N41" s="115" t="str">
        <f t="shared" si="4"/>
        <v>KB/TK Pencairan Droping Oktober 2025</v>
      </c>
      <c r="O41" s="118" t="s">
        <v>127</v>
      </c>
      <c r="P41" s="125" t="str">
        <f t="shared" si="5"/>
        <v>Pencairan Droping Oktober 2025</v>
      </c>
      <c r="Q41" s="126">
        <f t="shared" si="6"/>
        <v>35648500</v>
      </c>
      <c r="R41" s="126">
        <f t="shared" si="7"/>
        <v>35648500</v>
      </c>
      <c r="S41" s="115"/>
      <c r="T41" s="118" t="str">
        <f t="shared" si="8"/>
        <v>UNIT</v>
      </c>
      <c r="U41" s="127" t="str">
        <f t="shared" si="9"/>
        <v>UNITKB/TK Pencairan Droping Oktober 2025</v>
      </c>
      <c r="V41" s="111"/>
    </row>
    <row r="42" spans="2:22" ht="20.100000000000001" customHeight="1" x14ac:dyDescent="0.3">
      <c r="B42" s="104">
        <v>45946</v>
      </c>
      <c r="C42" s="155">
        <v>530218</v>
      </c>
      <c r="D42" s="155">
        <v>26</v>
      </c>
      <c r="E42" s="101" t="s">
        <v>36</v>
      </c>
      <c r="F42" s="102"/>
      <c r="G42" s="103">
        <v>215000</v>
      </c>
      <c r="H42" s="158">
        <f t="shared" si="10"/>
        <v>315804217.05000001</v>
      </c>
      <c r="J42" s="122">
        <f t="shared" si="0"/>
        <v>26</v>
      </c>
      <c r="K42" s="123">
        <f t="shared" si="1"/>
        <v>16</v>
      </c>
      <c r="L42" s="124" t="str">
        <f t="shared" si="2"/>
        <v>Oktober</v>
      </c>
      <c r="M42" s="118" t="str">
        <f t="shared" si="3"/>
        <v>JV-KB/TK-Oktober-26</v>
      </c>
      <c r="N42" s="115" t="str">
        <f t="shared" si="4"/>
        <v>KB/TK Refill Gas</v>
      </c>
      <c r="O42" s="118" t="s">
        <v>127</v>
      </c>
      <c r="P42" s="125" t="str">
        <f t="shared" si="5"/>
        <v>Refill Gas</v>
      </c>
      <c r="Q42" s="126">
        <f t="shared" si="6"/>
        <v>215000</v>
      </c>
      <c r="R42" s="126">
        <f t="shared" si="7"/>
        <v>215000</v>
      </c>
      <c r="S42" s="115"/>
      <c r="T42" s="118" t="str">
        <f t="shared" si="8"/>
        <v>UNIT</v>
      </c>
      <c r="U42" s="127" t="str">
        <f t="shared" si="9"/>
        <v>UNITKB/TK Refill Gas</v>
      </c>
    </row>
    <row r="43" spans="2:22" ht="20.100000000000001" customHeight="1" x14ac:dyDescent="0.3">
      <c r="B43" s="104">
        <v>45946</v>
      </c>
      <c r="C43" s="155">
        <v>540172</v>
      </c>
      <c r="D43" s="155">
        <v>27</v>
      </c>
      <c r="E43" s="101" t="s">
        <v>173</v>
      </c>
      <c r="F43" s="102"/>
      <c r="G43" s="103">
        <v>3000000</v>
      </c>
      <c r="H43" s="158">
        <f t="shared" si="10"/>
        <v>312804217.05000001</v>
      </c>
      <c r="J43" s="122">
        <f t="shared" si="0"/>
        <v>27</v>
      </c>
      <c r="K43" s="123">
        <f t="shared" si="1"/>
        <v>16</v>
      </c>
      <c r="L43" s="124" t="str">
        <f t="shared" si="2"/>
        <v>Oktober</v>
      </c>
      <c r="M43" s="118" t="str">
        <f t="shared" si="3"/>
        <v>JV-KB/TK-Oktober-27</v>
      </c>
      <c r="N43" s="115" t="str">
        <f t="shared" si="4"/>
        <v>KB/TK Rak Tas</v>
      </c>
      <c r="O43" s="118" t="s">
        <v>127</v>
      </c>
      <c r="P43" s="125" t="str">
        <f t="shared" si="5"/>
        <v>Rak Tas</v>
      </c>
      <c r="Q43" s="126">
        <f t="shared" si="6"/>
        <v>3000000</v>
      </c>
      <c r="R43" s="126">
        <f t="shared" si="7"/>
        <v>3000000</v>
      </c>
      <c r="S43" s="115"/>
      <c r="T43" s="118" t="str">
        <f t="shared" si="8"/>
        <v>UNIT</v>
      </c>
      <c r="U43" s="127" t="str">
        <f t="shared" si="9"/>
        <v>UNITKB/TK Rak Tas</v>
      </c>
    </row>
    <row r="44" spans="2:22" ht="20.100000000000001" customHeight="1" x14ac:dyDescent="0.3">
      <c r="B44" s="104">
        <v>45947</v>
      </c>
      <c r="C44" s="155">
        <v>530304</v>
      </c>
      <c r="D44" s="155">
        <v>28</v>
      </c>
      <c r="E44" s="101" t="s">
        <v>147</v>
      </c>
      <c r="F44" s="102"/>
      <c r="G44" s="103">
        <v>113500</v>
      </c>
      <c r="H44" s="158">
        <f t="shared" si="10"/>
        <v>312690717.05000001</v>
      </c>
      <c r="J44" s="122">
        <f t="shared" si="0"/>
        <v>28</v>
      </c>
      <c r="K44" s="123">
        <f t="shared" si="1"/>
        <v>17</v>
      </c>
      <c r="L44" s="124" t="str">
        <f t="shared" si="2"/>
        <v>Oktober</v>
      </c>
      <c r="M44" s="118" t="str">
        <f t="shared" si="3"/>
        <v>JV-KB/TK-Oktober-28</v>
      </c>
      <c r="N44" s="115" t="str">
        <f t="shared" si="4"/>
        <v>KB/TK Batu Baterai</v>
      </c>
      <c r="O44" s="118" t="s">
        <v>127</v>
      </c>
      <c r="P44" s="125" t="str">
        <f t="shared" si="5"/>
        <v>Batu Baterai</v>
      </c>
      <c r="Q44" s="126">
        <f t="shared" si="6"/>
        <v>113500</v>
      </c>
      <c r="R44" s="126">
        <f t="shared" si="7"/>
        <v>113500</v>
      </c>
      <c r="S44" s="115"/>
      <c r="T44" s="118" t="str">
        <f t="shared" si="8"/>
        <v>UNIT</v>
      </c>
      <c r="U44" s="127" t="str">
        <f t="shared" si="9"/>
        <v>UNITKB/TK Batu Baterai</v>
      </c>
    </row>
    <row r="45" spans="2:22" ht="20.100000000000001" customHeight="1" x14ac:dyDescent="0.3">
      <c r="B45" s="104">
        <v>45950</v>
      </c>
      <c r="C45" s="155">
        <v>530709</v>
      </c>
      <c r="D45" s="155">
        <v>29</v>
      </c>
      <c r="E45" s="101" t="s">
        <v>59</v>
      </c>
      <c r="F45" s="102"/>
      <c r="G45" s="103">
        <v>236200</v>
      </c>
      <c r="H45" s="158">
        <f t="shared" si="10"/>
        <v>312454517.05000001</v>
      </c>
      <c r="J45" s="122">
        <f t="shared" si="0"/>
        <v>29</v>
      </c>
      <c r="K45" s="123">
        <f t="shared" si="1"/>
        <v>20</v>
      </c>
      <c r="L45" s="124" t="str">
        <f t="shared" si="2"/>
        <v>Oktober</v>
      </c>
      <c r="M45" s="118" t="str">
        <f t="shared" si="3"/>
        <v>JV-KB/TK-Oktober-29</v>
      </c>
      <c r="N45" s="115" t="str">
        <f t="shared" si="4"/>
        <v>KB/TK Minuman Guru dan Karyawan</v>
      </c>
      <c r="O45" s="118" t="s">
        <v>127</v>
      </c>
      <c r="P45" s="125" t="str">
        <f t="shared" si="5"/>
        <v>Minuman Guru dan Karyawan</v>
      </c>
      <c r="Q45" s="126">
        <f t="shared" si="6"/>
        <v>236200</v>
      </c>
      <c r="R45" s="126">
        <f t="shared" si="7"/>
        <v>236200</v>
      </c>
      <c r="S45" s="115"/>
      <c r="T45" s="118" t="str">
        <f t="shared" si="8"/>
        <v>UNIT</v>
      </c>
      <c r="U45" s="127" t="str">
        <f t="shared" si="9"/>
        <v>UNITKB/TK Minuman Guru dan Karyawan</v>
      </c>
    </row>
    <row r="46" spans="2:22" ht="20.100000000000001" customHeight="1" x14ac:dyDescent="0.3">
      <c r="B46" s="104">
        <v>45951</v>
      </c>
      <c r="C46" s="155">
        <v>530202</v>
      </c>
      <c r="D46" s="155">
        <v>30</v>
      </c>
      <c r="E46" s="101" t="s">
        <v>20</v>
      </c>
      <c r="F46" s="102"/>
      <c r="G46" s="103">
        <v>660000</v>
      </c>
      <c r="H46" s="158">
        <f t="shared" si="10"/>
        <v>311794517.05000001</v>
      </c>
      <c r="J46" s="122">
        <f t="shared" si="0"/>
        <v>30</v>
      </c>
      <c r="K46" s="123">
        <f t="shared" si="1"/>
        <v>21</v>
      </c>
      <c r="L46" s="124" t="str">
        <f t="shared" si="2"/>
        <v>Oktober</v>
      </c>
      <c r="M46" s="118" t="str">
        <f t="shared" si="3"/>
        <v>JV-KB/TK-Oktober-30</v>
      </c>
      <c r="N46" s="115" t="str">
        <f t="shared" si="4"/>
        <v>KB/TK Alat kebersihan</v>
      </c>
      <c r="O46" s="118" t="s">
        <v>127</v>
      </c>
      <c r="P46" s="125" t="str">
        <f t="shared" si="5"/>
        <v>Alat kebersihan</v>
      </c>
      <c r="Q46" s="126">
        <f t="shared" si="6"/>
        <v>660000</v>
      </c>
      <c r="R46" s="126">
        <f t="shared" si="7"/>
        <v>660000</v>
      </c>
      <c r="S46" s="115"/>
      <c r="T46" s="118" t="str">
        <f t="shared" si="8"/>
        <v>UNIT</v>
      </c>
      <c r="U46" s="127" t="str">
        <f t="shared" si="9"/>
        <v>UNITKB/TK Alat kebersihan</v>
      </c>
    </row>
    <row r="47" spans="2:22" ht="20.100000000000001" customHeight="1" x14ac:dyDescent="0.3">
      <c r="B47" s="104">
        <v>45951</v>
      </c>
      <c r="C47" s="155">
        <v>531006</v>
      </c>
      <c r="D47" s="155">
        <v>31</v>
      </c>
      <c r="E47" s="101" t="s">
        <v>101</v>
      </c>
      <c r="F47" s="102"/>
      <c r="G47" s="103">
        <v>60000</v>
      </c>
      <c r="H47" s="158">
        <f t="shared" si="10"/>
        <v>311734517.05000001</v>
      </c>
      <c r="J47" s="122">
        <f t="shared" si="0"/>
        <v>31</v>
      </c>
      <c r="K47" s="123">
        <f t="shared" si="1"/>
        <v>21</v>
      </c>
      <c r="L47" s="124" t="str">
        <f t="shared" si="2"/>
        <v>Oktober</v>
      </c>
      <c r="M47" s="118" t="str">
        <f t="shared" si="3"/>
        <v>JV-KB/TK-Oktober-31</v>
      </c>
      <c r="N47" s="115" t="str">
        <f t="shared" si="4"/>
        <v>KB/TK Home Visit Siswa Luar Kota</v>
      </c>
      <c r="O47" s="118" t="s">
        <v>127</v>
      </c>
      <c r="P47" s="125" t="str">
        <f t="shared" si="5"/>
        <v>Home Visit Siswa Luar Kota</v>
      </c>
      <c r="Q47" s="126">
        <f t="shared" si="6"/>
        <v>60000</v>
      </c>
      <c r="R47" s="126">
        <f t="shared" si="7"/>
        <v>60000</v>
      </c>
      <c r="S47" s="115"/>
      <c r="T47" s="118" t="str">
        <f t="shared" si="8"/>
        <v>UNIT</v>
      </c>
      <c r="U47" s="127" t="str">
        <f t="shared" si="9"/>
        <v>UNITKB/TK Home Visit Siswa Luar Kota</v>
      </c>
    </row>
    <row r="48" spans="2:22" ht="20.100000000000001" customHeight="1" x14ac:dyDescent="0.3">
      <c r="B48" s="104">
        <v>45952</v>
      </c>
      <c r="C48" s="155">
        <v>516264</v>
      </c>
      <c r="D48" s="155">
        <v>32</v>
      </c>
      <c r="E48" s="101" t="s">
        <v>174</v>
      </c>
      <c r="F48" s="102"/>
      <c r="G48" s="103">
        <v>969700</v>
      </c>
      <c r="H48" s="158">
        <f t="shared" si="10"/>
        <v>310764817.05000001</v>
      </c>
      <c r="J48" s="122">
        <f t="shared" si="0"/>
        <v>32</v>
      </c>
      <c r="K48" s="123">
        <f t="shared" si="1"/>
        <v>22</v>
      </c>
      <c r="L48" s="124" t="str">
        <f t="shared" si="2"/>
        <v>Oktober</v>
      </c>
      <c r="M48" s="118" t="str">
        <f t="shared" si="3"/>
        <v>JV-KB/TK-Oktober-32</v>
      </c>
      <c r="N48" s="115" t="str">
        <f t="shared" si="4"/>
        <v>KB/TK Media Pembelajaran</v>
      </c>
      <c r="O48" s="118" t="s">
        <v>127</v>
      </c>
      <c r="P48" s="125" t="str">
        <f t="shared" si="5"/>
        <v>Media Pembelajaran</v>
      </c>
      <c r="Q48" s="126">
        <f t="shared" si="6"/>
        <v>969700</v>
      </c>
      <c r="R48" s="126">
        <f t="shared" si="7"/>
        <v>969700</v>
      </c>
      <c r="S48" s="115"/>
      <c r="T48" s="118" t="str">
        <f t="shared" si="8"/>
        <v>UNIT</v>
      </c>
      <c r="U48" s="127" t="str">
        <f t="shared" si="9"/>
        <v>UNITKB/TK Media Pembelajaran</v>
      </c>
    </row>
    <row r="49" spans="2:21" ht="20.100000000000001" customHeight="1" x14ac:dyDescent="0.3">
      <c r="B49" s="104">
        <v>45953</v>
      </c>
      <c r="C49" s="155">
        <v>515113</v>
      </c>
      <c r="D49" s="155">
        <v>33</v>
      </c>
      <c r="E49" s="101" t="s">
        <v>35</v>
      </c>
      <c r="F49" s="102"/>
      <c r="G49" s="103">
        <v>200000</v>
      </c>
      <c r="H49" s="158">
        <f t="shared" si="10"/>
        <v>310564817.05000001</v>
      </c>
      <c r="J49" s="122">
        <f t="shared" si="0"/>
        <v>33</v>
      </c>
      <c r="K49" s="123">
        <f t="shared" si="1"/>
        <v>23</v>
      </c>
      <c r="L49" s="124" t="str">
        <f t="shared" si="2"/>
        <v>Oktober</v>
      </c>
      <c r="M49" s="118" t="str">
        <f t="shared" si="3"/>
        <v>JV-KB/TK-Oktober-33</v>
      </c>
      <c r="N49" s="115" t="str">
        <f t="shared" si="4"/>
        <v>KB/TK Perawatan Jaringan Listrik</v>
      </c>
      <c r="O49" s="118" t="s">
        <v>127</v>
      </c>
      <c r="P49" s="125" t="str">
        <f t="shared" si="5"/>
        <v>Perawatan Jaringan Listrik</v>
      </c>
      <c r="Q49" s="126">
        <f t="shared" si="6"/>
        <v>200000</v>
      </c>
      <c r="R49" s="126">
        <f t="shared" si="7"/>
        <v>200000</v>
      </c>
      <c r="S49" s="115"/>
      <c r="T49" s="118" t="str">
        <f t="shared" si="8"/>
        <v>UNIT</v>
      </c>
      <c r="U49" s="127" t="str">
        <f t="shared" si="9"/>
        <v>UNITKB/TK Perawatan Jaringan Listrik</v>
      </c>
    </row>
    <row r="50" spans="2:21" ht="20.100000000000001" customHeight="1" x14ac:dyDescent="0.3">
      <c r="B50" s="104">
        <v>45953</v>
      </c>
      <c r="C50" s="155">
        <v>531008</v>
      </c>
      <c r="D50" s="155">
        <v>34</v>
      </c>
      <c r="E50" s="101" t="s">
        <v>108</v>
      </c>
      <c r="F50" s="102"/>
      <c r="G50" s="103">
        <v>400000</v>
      </c>
      <c r="H50" s="158">
        <f t="shared" si="10"/>
        <v>310164817.05000001</v>
      </c>
      <c r="J50" s="122">
        <f t="shared" si="0"/>
        <v>34</v>
      </c>
      <c r="K50" s="123">
        <f t="shared" si="1"/>
        <v>23</v>
      </c>
      <c r="L50" s="124" t="str">
        <f t="shared" si="2"/>
        <v>Oktober</v>
      </c>
      <c r="M50" s="118" t="str">
        <f t="shared" si="3"/>
        <v>JV-KB/TK-Oktober-34</v>
      </c>
      <c r="N50" s="115" t="str">
        <f t="shared" si="4"/>
        <v>KB/TK Home Visit SDM</v>
      </c>
      <c r="O50" s="118" t="s">
        <v>127</v>
      </c>
      <c r="P50" s="125" t="str">
        <f t="shared" si="5"/>
        <v>Home Visit SDM</v>
      </c>
      <c r="Q50" s="126">
        <f t="shared" si="6"/>
        <v>400000</v>
      </c>
      <c r="R50" s="126">
        <f t="shared" si="7"/>
        <v>400000</v>
      </c>
      <c r="S50" s="115"/>
      <c r="T50" s="118" t="str">
        <f t="shared" si="8"/>
        <v>UNIT</v>
      </c>
      <c r="U50" s="127" t="str">
        <f t="shared" si="9"/>
        <v>UNITKB/TK Home Visit SDM</v>
      </c>
    </row>
    <row r="51" spans="2:21" ht="20.100000000000001" customHeight="1" x14ac:dyDescent="0.3">
      <c r="B51" s="104">
        <v>45954</v>
      </c>
      <c r="C51" s="155">
        <v>515806</v>
      </c>
      <c r="D51" s="155">
        <v>35</v>
      </c>
      <c r="E51" s="101" t="s">
        <v>143</v>
      </c>
      <c r="F51" s="102"/>
      <c r="G51" s="103">
        <v>705100</v>
      </c>
      <c r="H51" s="158">
        <f t="shared" si="10"/>
        <v>309459717.05000001</v>
      </c>
      <c r="J51" s="122">
        <f t="shared" si="0"/>
        <v>35</v>
      </c>
      <c r="K51" s="123">
        <f t="shared" si="1"/>
        <v>24</v>
      </c>
      <c r="L51" s="124" t="str">
        <f t="shared" si="2"/>
        <v>Oktober</v>
      </c>
      <c r="M51" s="118" t="str">
        <f t="shared" si="3"/>
        <v>JV-KB/TK-Oktober-35</v>
      </c>
      <c r="N51" s="115" t="str">
        <f t="shared" si="4"/>
        <v>KB/TK Studio Rekaman Mini</v>
      </c>
      <c r="O51" s="118" t="s">
        <v>127</v>
      </c>
      <c r="P51" s="125" t="str">
        <f t="shared" si="5"/>
        <v>Studio Rekaman Mini</v>
      </c>
      <c r="Q51" s="126">
        <f t="shared" si="6"/>
        <v>705100</v>
      </c>
      <c r="R51" s="126">
        <f t="shared" si="7"/>
        <v>705100</v>
      </c>
      <c r="S51" s="115"/>
      <c r="T51" s="118" t="str">
        <f t="shared" si="8"/>
        <v>UNIT</v>
      </c>
      <c r="U51" s="127" t="str">
        <f t="shared" si="9"/>
        <v>UNITKB/TK Studio Rekaman Mini</v>
      </c>
    </row>
    <row r="52" spans="2:21" ht="20.100000000000001" customHeight="1" x14ac:dyDescent="0.3">
      <c r="B52" s="104">
        <v>45954</v>
      </c>
      <c r="C52" s="155">
        <v>530906</v>
      </c>
      <c r="D52" s="155">
        <v>36</v>
      </c>
      <c r="E52" s="156" t="s">
        <v>94</v>
      </c>
      <c r="F52" s="102"/>
      <c r="G52" s="103">
        <v>20000</v>
      </c>
      <c r="H52" s="158">
        <f t="shared" si="10"/>
        <v>309439717.05000001</v>
      </c>
      <c r="J52" s="122">
        <f t="shared" si="0"/>
        <v>36</v>
      </c>
      <c r="K52" s="123">
        <f t="shared" si="1"/>
        <v>24</v>
      </c>
      <c r="L52" s="124" t="str">
        <f t="shared" si="2"/>
        <v>Oktober</v>
      </c>
      <c r="M52" s="118" t="str">
        <f t="shared" si="3"/>
        <v>JV-KB/TK-Oktober-36</v>
      </c>
      <c r="N52" s="115" t="str">
        <f t="shared" si="4"/>
        <v>KB/TK GOPTKI</v>
      </c>
      <c r="O52" s="118" t="s">
        <v>127</v>
      </c>
      <c r="P52" s="125" t="str">
        <f t="shared" si="5"/>
        <v>GOPTKI</v>
      </c>
      <c r="Q52" s="126">
        <f t="shared" si="6"/>
        <v>20000</v>
      </c>
      <c r="R52" s="126">
        <f t="shared" si="7"/>
        <v>20000</v>
      </c>
      <c r="S52" s="115"/>
      <c r="T52" s="118" t="str">
        <f t="shared" si="8"/>
        <v>UNIT</v>
      </c>
      <c r="U52" s="127" t="str">
        <f t="shared" si="9"/>
        <v>UNITKB/TK GOPTKI</v>
      </c>
    </row>
    <row r="53" spans="2:21" ht="20.100000000000001" customHeight="1" x14ac:dyDescent="0.3">
      <c r="B53" s="104">
        <v>45955</v>
      </c>
      <c r="C53" s="155">
        <v>511241</v>
      </c>
      <c r="D53" s="155">
        <v>37</v>
      </c>
      <c r="E53" s="101" t="s">
        <v>175</v>
      </c>
      <c r="F53" s="102"/>
      <c r="G53" s="103">
        <v>154000</v>
      </c>
      <c r="H53" s="158">
        <f t="shared" si="10"/>
        <v>309285717.05000001</v>
      </c>
      <c r="I53" s="159"/>
      <c r="J53" s="122">
        <f t="shared" si="0"/>
        <v>37</v>
      </c>
      <c r="K53" s="123">
        <f t="shared" si="1"/>
        <v>25</v>
      </c>
      <c r="L53" s="124" t="str">
        <f t="shared" si="2"/>
        <v>Oktober</v>
      </c>
      <c r="M53" s="118" t="str">
        <f t="shared" si="3"/>
        <v>JV-KB/TK-Oktober-37</v>
      </c>
      <c r="N53" s="115" t="str">
        <f t="shared" si="4"/>
        <v>KB/TK Pramuka Siaga</v>
      </c>
      <c r="O53" s="118" t="s">
        <v>127</v>
      </c>
      <c r="P53" s="125" t="str">
        <f t="shared" si="5"/>
        <v>Pramuka Siaga</v>
      </c>
      <c r="Q53" s="126">
        <f t="shared" si="6"/>
        <v>154000</v>
      </c>
      <c r="R53" s="126">
        <f t="shared" si="7"/>
        <v>154000</v>
      </c>
      <c r="S53" s="115"/>
      <c r="T53" s="118" t="str">
        <f t="shared" si="8"/>
        <v>UNIT</v>
      </c>
      <c r="U53" s="127" t="str">
        <f t="shared" si="9"/>
        <v>UNITKB/TK Pramuka Siaga</v>
      </c>
    </row>
    <row r="54" spans="2:21" ht="20.100000000000001" customHeight="1" x14ac:dyDescent="0.3">
      <c r="B54" s="104">
        <v>45955</v>
      </c>
      <c r="C54" s="155">
        <v>511302</v>
      </c>
      <c r="D54" s="155">
        <v>38</v>
      </c>
      <c r="E54" s="101" t="s">
        <v>90</v>
      </c>
      <c r="F54" s="102"/>
      <c r="G54" s="103">
        <v>1615000</v>
      </c>
      <c r="H54" s="158">
        <f t="shared" si="10"/>
        <v>307670717.05000001</v>
      </c>
      <c r="I54" s="159"/>
      <c r="J54" s="122">
        <f t="shared" si="0"/>
        <v>38</v>
      </c>
      <c r="K54" s="123">
        <f t="shared" si="1"/>
        <v>25</v>
      </c>
      <c r="L54" s="124" t="str">
        <f t="shared" si="2"/>
        <v>Oktober</v>
      </c>
      <c r="M54" s="118" t="str">
        <f t="shared" si="3"/>
        <v>JV-KB/TK-Oktober-38</v>
      </c>
      <c r="N54" s="115" t="str">
        <f t="shared" si="4"/>
        <v>KB/TK Honor Pelatih Ekstrakurikuler</v>
      </c>
      <c r="O54" s="118" t="s">
        <v>127</v>
      </c>
      <c r="P54" s="125" t="str">
        <f t="shared" si="5"/>
        <v>Honor Pelatih Ekstrakurikuler</v>
      </c>
      <c r="Q54" s="126">
        <f t="shared" si="6"/>
        <v>1615000</v>
      </c>
      <c r="R54" s="126">
        <f t="shared" si="7"/>
        <v>1615000</v>
      </c>
      <c r="S54" s="115"/>
      <c r="T54" s="118" t="str">
        <f t="shared" si="8"/>
        <v>UNIT</v>
      </c>
      <c r="U54" s="127" t="str">
        <f t="shared" si="9"/>
        <v>UNITKB/TK Honor Pelatih Ekstrakurikuler</v>
      </c>
    </row>
    <row r="55" spans="2:21" ht="20.100000000000001" customHeight="1" x14ac:dyDescent="0.3">
      <c r="B55" s="104">
        <v>45955</v>
      </c>
      <c r="C55" s="155">
        <v>511303</v>
      </c>
      <c r="D55" s="155">
        <v>39</v>
      </c>
      <c r="E55" s="101" t="s">
        <v>110</v>
      </c>
      <c r="F55" s="102"/>
      <c r="G55" s="103">
        <v>481900</v>
      </c>
      <c r="H55" s="158">
        <f t="shared" si="10"/>
        <v>307188817.05000001</v>
      </c>
      <c r="I55" s="159"/>
      <c r="J55" s="122">
        <f t="shared" si="0"/>
        <v>39</v>
      </c>
      <c r="K55" s="123">
        <f t="shared" si="1"/>
        <v>25</v>
      </c>
      <c r="L55" s="124" t="str">
        <f t="shared" si="2"/>
        <v>Oktober</v>
      </c>
      <c r="M55" s="118" t="str">
        <f t="shared" si="3"/>
        <v>JV-KB/TK-Oktober-39</v>
      </c>
      <c r="N55" s="115" t="str">
        <f t="shared" si="4"/>
        <v>KB/TK Perlengkapan Alat Ekstrakurikuler</v>
      </c>
      <c r="O55" s="118" t="s">
        <v>127</v>
      </c>
      <c r="P55" s="125" t="str">
        <f t="shared" si="5"/>
        <v>Perlengkapan Alat Ekstrakurikuler</v>
      </c>
      <c r="Q55" s="126">
        <f t="shared" si="6"/>
        <v>481900</v>
      </c>
      <c r="R55" s="126">
        <f t="shared" si="7"/>
        <v>481900</v>
      </c>
      <c r="S55" s="115"/>
      <c r="T55" s="118" t="str">
        <f t="shared" si="8"/>
        <v>UNIT</v>
      </c>
      <c r="U55" s="127" t="str">
        <f t="shared" si="9"/>
        <v>UNITKB/TK Perlengkapan Alat Ekstrakurikuler</v>
      </c>
    </row>
    <row r="56" spans="2:21" ht="20.100000000000001" customHeight="1" x14ac:dyDescent="0.3">
      <c r="B56" s="104">
        <v>45955</v>
      </c>
      <c r="C56" s="155">
        <v>515305</v>
      </c>
      <c r="D56" s="155">
        <v>40</v>
      </c>
      <c r="E56" s="101" t="s">
        <v>73</v>
      </c>
      <c r="F56" s="102"/>
      <c r="G56" s="103">
        <v>124000</v>
      </c>
      <c r="H56" s="158">
        <f t="shared" si="10"/>
        <v>307064817.05000001</v>
      </c>
      <c r="I56" s="159"/>
      <c r="J56" s="122">
        <f t="shared" si="0"/>
        <v>40</v>
      </c>
      <c r="K56" s="123">
        <f t="shared" si="1"/>
        <v>25</v>
      </c>
      <c r="L56" s="124" t="str">
        <f t="shared" si="2"/>
        <v>Oktober</v>
      </c>
      <c r="M56" s="118" t="str">
        <f t="shared" si="3"/>
        <v>JV-KB/TK-Oktober-40</v>
      </c>
      <c r="N56" s="115" t="str">
        <f t="shared" si="4"/>
        <v>KB/TK Pemeriksaan kesehatan Siswa</v>
      </c>
      <c r="O56" s="118" t="s">
        <v>127</v>
      </c>
      <c r="P56" s="125" t="str">
        <f t="shared" si="5"/>
        <v>Pemeriksaan kesehatan Siswa</v>
      </c>
      <c r="Q56" s="126">
        <f t="shared" si="6"/>
        <v>124000</v>
      </c>
      <c r="R56" s="126">
        <f t="shared" si="7"/>
        <v>124000</v>
      </c>
      <c r="S56" s="115"/>
      <c r="T56" s="118" t="str">
        <f t="shared" si="8"/>
        <v>UNIT</v>
      </c>
      <c r="U56" s="127" t="str">
        <f t="shared" si="9"/>
        <v>UNITKB/TK Pemeriksaan kesehatan Siswa</v>
      </c>
    </row>
    <row r="57" spans="2:21" ht="20.100000000000001" customHeight="1" x14ac:dyDescent="0.3">
      <c r="B57" s="104">
        <v>45956</v>
      </c>
      <c r="C57" s="155">
        <v>516050</v>
      </c>
      <c r="D57" s="155">
        <v>41</v>
      </c>
      <c r="E57" s="101" t="s">
        <v>161</v>
      </c>
      <c r="F57" s="102"/>
      <c r="G57" s="103">
        <v>299000</v>
      </c>
      <c r="H57" s="158">
        <f t="shared" si="10"/>
        <v>306765817.05000001</v>
      </c>
      <c r="I57" s="159"/>
      <c r="J57" s="122">
        <f t="shared" si="0"/>
        <v>41</v>
      </c>
      <c r="K57" s="123">
        <f t="shared" si="1"/>
        <v>26</v>
      </c>
      <c r="L57" s="124" t="str">
        <f t="shared" si="2"/>
        <v>Oktober</v>
      </c>
      <c r="M57" s="118" t="str">
        <f t="shared" si="3"/>
        <v>JV-KB/TK-Oktober-41</v>
      </c>
      <c r="N57" s="115" t="str">
        <f t="shared" si="4"/>
        <v>KB/TK Desain Sekolah</v>
      </c>
      <c r="O57" s="118" t="s">
        <v>127</v>
      </c>
      <c r="P57" s="125" t="str">
        <f t="shared" si="5"/>
        <v>Desain Sekolah</v>
      </c>
      <c r="Q57" s="126">
        <f t="shared" si="6"/>
        <v>299000</v>
      </c>
      <c r="R57" s="126">
        <f t="shared" si="7"/>
        <v>299000</v>
      </c>
      <c r="S57" s="115"/>
      <c r="T57" s="118" t="str">
        <f t="shared" si="8"/>
        <v>UNIT</v>
      </c>
      <c r="U57" s="127" t="str">
        <f t="shared" si="9"/>
        <v>UNITKB/TK Desain Sekolah</v>
      </c>
    </row>
    <row r="58" spans="2:21" ht="20.100000000000001" customHeight="1" x14ac:dyDescent="0.3">
      <c r="B58" s="104">
        <v>45958</v>
      </c>
      <c r="C58" s="155">
        <v>515109</v>
      </c>
      <c r="D58" s="155">
        <v>42</v>
      </c>
      <c r="E58" s="101" t="s">
        <v>176</v>
      </c>
      <c r="F58" s="102"/>
      <c r="G58" s="103">
        <v>20000</v>
      </c>
      <c r="H58" s="158">
        <f t="shared" si="10"/>
        <v>306745817.05000001</v>
      </c>
      <c r="I58" s="159"/>
      <c r="J58" s="122">
        <f t="shared" si="0"/>
        <v>42</v>
      </c>
      <c r="K58" s="123">
        <f t="shared" si="1"/>
        <v>28</v>
      </c>
      <c r="L58" s="124" t="str">
        <f t="shared" si="2"/>
        <v>Oktober</v>
      </c>
      <c r="M58" s="118" t="str">
        <f t="shared" si="3"/>
        <v>JV-KB/TK-Oktober-42</v>
      </c>
      <c r="N58" s="115" t="str">
        <f t="shared" si="4"/>
        <v>KB/TK Perawatan Interior (Gordyn dll)</v>
      </c>
      <c r="O58" s="118" t="s">
        <v>127</v>
      </c>
      <c r="P58" s="125" t="str">
        <f t="shared" si="5"/>
        <v>Perawatan Interior (Gordyn dll)</v>
      </c>
      <c r="Q58" s="126">
        <f t="shared" si="6"/>
        <v>20000</v>
      </c>
      <c r="R58" s="126">
        <f t="shared" si="7"/>
        <v>20000</v>
      </c>
      <c r="S58" s="115"/>
      <c r="T58" s="118" t="str">
        <f t="shared" si="8"/>
        <v>UNIT</v>
      </c>
      <c r="U58" s="127" t="str">
        <f t="shared" si="9"/>
        <v>UNITKB/TK Perawatan Interior (Gordyn dll)</v>
      </c>
    </row>
    <row r="59" spans="2:21" ht="20.100000000000001" customHeight="1" x14ac:dyDescent="0.3">
      <c r="B59" s="104">
        <v>45958</v>
      </c>
      <c r="C59" s="155">
        <v>515114</v>
      </c>
      <c r="D59" s="155">
        <v>43</v>
      </c>
      <c r="E59" s="101" t="s">
        <v>104</v>
      </c>
      <c r="F59" s="102"/>
      <c r="G59" s="103">
        <v>665000</v>
      </c>
      <c r="H59" s="158">
        <f t="shared" si="10"/>
        <v>306080817.05000001</v>
      </c>
      <c r="I59" s="159"/>
      <c r="J59" s="122">
        <f t="shared" si="0"/>
        <v>43</v>
      </c>
      <c r="K59" s="123">
        <f t="shared" si="1"/>
        <v>28</v>
      </c>
      <c r="L59" s="124" t="str">
        <f t="shared" si="2"/>
        <v>Oktober</v>
      </c>
      <c r="M59" s="118" t="str">
        <f t="shared" si="3"/>
        <v>JV-KB/TK-Oktober-43</v>
      </c>
      <c r="N59" s="115" t="str">
        <f t="shared" si="4"/>
        <v>KB/TK Perawatan Karpet dan Sarana Ibadah</v>
      </c>
      <c r="O59" s="118" t="s">
        <v>127</v>
      </c>
      <c r="P59" s="125" t="str">
        <f t="shared" si="5"/>
        <v>Perawatan Karpet dan Sarana Ibadah</v>
      </c>
      <c r="Q59" s="126">
        <f t="shared" si="6"/>
        <v>665000</v>
      </c>
      <c r="R59" s="126">
        <f t="shared" si="7"/>
        <v>665000</v>
      </c>
      <c r="S59" s="115"/>
      <c r="T59" s="118" t="str">
        <f t="shared" si="8"/>
        <v>UNIT</v>
      </c>
      <c r="U59" s="127" t="str">
        <f t="shared" si="9"/>
        <v>UNITKB/TK Perawatan Karpet dan Sarana Ibadah</v>
      </c>
    </row>
    <row r="60" spans="2:21" ht="20.100000000000001" customHeight="1" x14ac:dyDescent="0.3">
      <c r="B60" s="104">
        <v>45958</v>
      </c>
      <c r="C60" s="155">
        <v>516040</v>
      </c>
      <c r="D60" s="155">
        <v>44</v>
      </c>
      <c r="E60" s="101" t="s">
        <v>133</v>
      </c>
      <c r="F60" s="102"/>
      <c r="G60" s="103">
        <v>503500</v>
      </c>
      <c r="H60" s="158">
        <f t="shared" si="10"/>
        <v>305577317.05000001</v>
      </c>
      <c r="I60" s="159"/>
      <c r="J60" s="122">
        <f t="shared" si="0"/>
        <v>44</v>
      </c>
      <c r="K60" s="123">
        <f t="shared" si="1"/>
        <v>28</v>
      </c>
      <c r="L60" s="124" t="str">
        <f t="shared" si="2"/>
        <v>Oktober</v>
      </c>
      <c r="M60" s="118" t="str">
        <f t="shared" si="3"/>
        <v>JV-KB/TK-Oktober-44</v>
      </c>
      <c r="N60" s="115" t="str">
        <f t="shared" si="4"/>
        <v>KB/TK Desain Kelas</v>
      </c>
      <c r="O60" s="118" t="s">
        <v>127</v>
      </c>
      <c r="P60" s="125" t="str">
        <f t="shared" si="5"/>
        <v>Desain Kelas</v>
      </c>
      <c r="Q60" s="126">
        <f t="shared" si="6"/>
        <v>503500</v>
      </c>
      <c r="R60" s="126">
        <f t="shared" si="7"/>
        <v>503500</v>
      </c>
      <c r="S60" s="115"/>
      <c r="T60" s="118" t="str">
        <f t="shared" si="8"/>
        <v>UNIT</v>
      </c>
      <c r="U60" s="127" t="str">
        <f t="shared" si="9"/>
        <v>UNITKB/TK Desain Kelas</v>
      </c>
    </row>
    <row r="61" spans="2:21" ht="20.100000000000001" customHeight="1" x14ac:dyDescent="0.3">
      <c r="B61" s="104">
        <v>45958</v>
      </c>
      <c r="C61" s="155">
        <v>530101</v>
      </c>
      <c r="D61" s="155">
        <v>45</v>
      </c>
      <c r="E61" s="101" t="s">
        <v>177</v>
      </c>
      <c r="F61" s="102"/>
      <c r="G61" s="103">
        <v>72000</v>
      </c>
      <c r="H61" s="158">
        <f t="shared" si="10"/>
        <v>305505317.05000001</v>
      </c>
      <c r="I61" s="159"/>
      <c r="J61" s="122">
        <f t="shared" si="0"/>
        <v>45</v>
      </c>
      <c r="K61" s="123">
        <f t="shared" si="1"/>
        <v>28</v>
      </c>
      <c r="L61" s="124" t="str">
        <f t="shared" si="2"/>
        <v>Oktober</v>
      </c>
      <c r="M61" s="118" t="str">
        <f t="shared" si="3"/>
        <v>JV-KB/TK-Oktober-45</v>
      </c>
      <c r="N61" s="115" t="str">
        <f t="shared" si="4"/>
        <v>KB/TK Amplop</v>
      </c>
      <c r="O61" s="118" t="s">
        <v>127</v>
      </c>
      <c r="P61" s="125" t="str">
        <f t="shared" si="5"/>
        <v>Amplop</v>
      </c>
      <c r="Q61" s="126">
        <f t="shared" si="6"/>
        <v>72000</v>
      </c>
      <c r="R61" s="126">
        <f t="shared" si="7"/>
        <v>72000</v>
      </c>
      <c r="S61" s="115"/>
      <c r="T61" s="118" t="str">
        <f t="shared" si="8"/>
        <v>UNIT</v>
      </c>
      <c r="U61" s="127" t="str">
        <f t="shared" si="9"/>
        <v>UNITKB/TK Amplop</v>
      </c>
    </row>
    <row r="62" spans="2:21" ht="20.100000000000001" customHeight="1" x14ac:dyDescent="0.3">
      <c r="B62" s="104">
        <v>45959</v>
      </c>
      <c r="C62" s="155">
        <v>511107</v>
      </c>
      <c r="D62" s="155">
        <v>46</v>
      </c>
      <c r="E62" s="101" t="s">
        <v>99</v>
      </c>
      <c r="F62" s="102"/>
      <c r="G62" s="103">
        <v>1250600</v>
      </c>
      <c r="H62" s="158">
        <f t="shared" si="10"/>
        <v>304254717.05000001</v>
      </c>
      <c r="I62" s="152"/>
      <c r="J62" s="122">
        <f t="shared" si="0"/>
        <v>46</v>
      </c>
      <c r="K62" s="123">
        <f t="shared" si="1"/>
        <v>29</v>
      </c>
      <c r="L62" s="124" t="str">
        <f t="shared" si="2"/>
        <v>Oktober</v>
      </c>
      <c r="M62" s="118" t="str">
        <f t="shared" si="3"/>
        <v>JV-KB/TK-Oktober-46</v>
      </c>
      <c r="N62" s="115" t="str">
        <f t="shared" si="4"/>
        <v>KB/TK Happy Day (Batike inyong / Cita-citaku / Aksiku)</v>
      </c>
      <c r="O62" s="118" t="s">
        <v>127</v>
      </c>
      <c r="P62" s="125" t="str">
        <f t="shared" si="5"/>
        <v>Happy Day (Batike inyong / Cita-citaku / Aksiku)</v>
      </c>
      <c r="Q62" s="126">
        <f t="shared" si="6"/>
        <v>1250600</v>
      </c>
      <c r="R62" s="126">
        <f t="shared" si="7"/>
        <v>1250600</v>
      </c>
      <c r="S62" s="115"/>
      <c r="T62" s="118" t="str">
        <f t="shared" si="8"/>
        <v>UNIT</v>
      </c>
      <c r="U62" s="127" t="str">
        <f t="shared" si="9"/>
        <v>UNITKB/TK Happy Day (Batike inyong / Cita-citaku / Aksiku)</v>
      </c>
    </row>
    <row r="63" spans="2:21" ht="20.100000000000001" customHeight="1" x14ac:dyDescent="0.3">
      <c r="B63" s="104">
        <v>45959</v>
      </c>
      <c r="C63" s="155">
        <v>530201</v>
      </c>
      <c r="D63" s="155">
        <v>47</v>
      </c>
      <c r="E63" s="101" t="s">
        <v>95</v>
      </c>
      <c r="F63" s="102"/>
      <c r="G63" s="103">
        <v>146400</v>
      </c>
      <c r="H63" s="158">
        <f t="shared" si="10"/>
        <v>304108317.05000001</v>
      </c>
      <c r="I63" s="152"/>
      <c r="J63" s="122">
        <f t="shared" si="0"/>
        <v>47</v>
      </c>
      <c r="K63" s="123">
        <f t="shared" si="1"/>
        <v>29</v>
      </c>
      <c r="L63" s="124" t="str">
        <f t="shared" si="2"/>
        <v>Oktober</v>
      </c>
      <c r="M63" s="118" t="str">
        <f t="shared" si="3"/>
        <v>JV-KB/TK-Oktober-47</v>
      </c>
      <c r="N63" s="115" t="str">
        <f t="shared" si="4"/>
        <v>KB/TK Alat Dapur</v>
      </c>
      <c r="O63" s="118" t="s">
        <v>127</v>
      </c>
      <c r="P63" s="125" t="str">
        <f t="shared" si="5"/>
        <v>Alat Dapur</v>
      </c>
      <c r="Q63" s="126">
        <f t="shared" si="6"/>
        <v>146400</v>
      </c>
      <c r="R63" s="126">
        <f t="shared" si="7"/>
        <v>146400</v>
      </c>
      <c r="S63" s="115"/>
      <c r="T63" s="118" t="str">
        <f t="shared" si="8"/>
        <v>UNIT</v>
      </c>
      <c r="U63" s="127" t="str">
        <f t="shared" si="9"/>
        <v>UNITKB/TK Alat Dapur</v>
      </c>
    </row>
    <row r="64" spans="2:21" ht="20.100000000000001" customHeight="1" x14ac:dyDescent="0.3">
      <c r="B64" s="104">
        <v>45959</v>
      </c>
      <c r="C64" s="155">
        <v>530212</v>
      </c>
      <c r="D64" s="155">
        <v>48</v>
      </c>
      <c r="E64" s="101" t="s">
        <v>21</v>
      </c>
      <c r="F64" s="102"/>
      <c r="G64" s="103">
        <v>804700</v>
      </c>
      <c r="H64" s="158">
        <f t="shared" si="10"/>
        <v>303303617.05000001</v>
      </c>
      <c r="I64" s="152"/>
      <c r="J64" s="122">
        <f t="shared" si="0"/>
        <v>48</v>
      </c>
      <c r="K64" s="123">
        <f t="shared" si="1"/>
        <v>29</v>
      </c>
      <c r="L64" s="124" t="str">
        <f t="shared" si="2"/>
        <v>Oktober</v>
      </c>
      <c r="M64" s="118" t="str">
        <f t="shared" si="3"/>
        <v>JV-KB/TK-Oktober-48</v>
      </c>
      <c r="N64" s="115" t="str">
        <f t="shared" si="4"/>
        <v>KB/TK Obat pembersih &amp; pengharum</v>
      </c>
      <c r="O64" s="118" t="s">
        <v>127</v>
      </c>
      <c r="P64" s="125" t="str">
        <f t="shared" si="5"/>
        <v>Obat pembersih &amp; pengharum</v>
      </c>
      <c r="Q64" s="126">
        <f t="shared" si="6"/>
        <v>804700</v>
      </c>
      <c r="R64" s="126">
        <f t="shared" si="7"/>
        <v>804700</v>
      </c>
      <c r="S64" s="115"/>
      <c r="T64" s="118" t="str">
        <f t="shared" si="8"/>
        <v>UNIT</v>
      </c>
      <c r="U64" s="127" t="str">
        <f t="shared" si="9"/>
        <v>UNITKB/TK Obat pembersih &amp; pengharum</v>
      </c>
    </row>
    <row r="65" spans="1:21" ht="20.100000000000001" customHeight="1" x14ac:dyDescent="0.3">
      <c r="B65" s="104">
        <v>45960</v>
      </c>
      <c r="C65" s="155">
        <v>531005</v>
      </c>
      <c r="D65" s="155">
        <v>49</v>
      </c>
      <c r="E65" s="101" t="s">
        <v>96</v>
      </c>
      <c r="F65" s="102"/>
      <c r="G65" s="103">
        <v>645000</v>
      </c>
      <c r="H65" s="158">
        <f t="shared" si="10"/>
        <v>302658617.05000001</v>
      </c>
      <c r="I65" s="152"/>
      <c r="J65" s="122">
        <f t="shared" si="0"/>
        <v>49</v>
      </c>
      <c r="K65" s="123">
        <f t="shared" si="1"/>
        <v>30</v>
      </c>
      <c r="L65" s="124" t="str">
        <f t="shared" si="2"/>
        <v>Oktober</v>
      </c>
      <c r="M65" s="118" t="str">
        <f t="shared" si="3"/>
        <v>JV-KB/TK-Oktober-49</v>
      </c>
      <c r="N65" s="115" t="str">
        <f t="shared" si="4"/>
        <v>KB/TK Home Visit Siswa Dalam Kota</v>
      </c>
      <c r="O65" s="118" t="s">
        <v>127</v>
      </c>
      <c r="P65" s="125" t="str">
        <f t="shared" si="5"/>
        <v>Home Visit Siswa Dalam Kota</v>
      </c>
      <c r="Q65" s="126">
        <f t="shared" si="6"/>
        <v>645000</v>
      </c>
      <c r="R65" s="126">
        <f t="shared" si="7"/>
        <v>645000</v>
      </c>
      <c r="S65" s="115"/>
      <c r="T65" s="118" t="str">
        <f t="shared" si="8"/>
        <v>UNIT</v>
      </c>
      <c r="U65" s="127" t="str">
        <f t="shared" si="9"/>
        <v>UNITKB/TK Home Visit Siswa Dalam Kota</v>
      </c>
    </row>
    <row r="66" spans="1:21" ht="20.100000000000001" customHeight="1" x14ac:dyDescent="0.3">
      <c r="B66" s="104">
        <v>45960</v>
      </c>
      <c r="C66" s="155"/>
      <c r="D66" s="155"/>
      <c r="E66" s="156" t="s">
        <v>170</v>
      </c>
      <c r="F66" s="102">
        <v>15000000</v>
      </c>
      <c r="G66" s="103"/>
      <c r="H66" s="158">
        <f t="shared" si="10"/>
        <v>317658617.05000001</v>
      </c>
      <c r="I66" s="152"/>
      <c r="J66" s="122">
        <f t="shared" si="0"/>
        <v>0</v>
      </c>
      <c r="K66" s="123">
        <f t="shared" si="1"/>
        <v>30</v>
      </c>
      <c r="L66" s="124" t="str">
        <f t="shared" si="2"/>
        <v>Oktober</v>
      </c>
      <c r="M66" s="118" t="str">
        <f t="shared" si="3"/>
        <v xml:space="preserve"> </v>
      </c>
      <c r="N66" s="115" t="str">
        <f t="shared" si="4"/>
        <v>KB/TK Pengambilan Dropping</v>
      </c>
      <c r="O66" s="118" t="s">
        <v>127</v>
      </c>
      <c r="P66" s="125" t="str">
        <f t="shared" si="5"/>
        <v>Pengambilan Dropping</v>
      </c>
      <c r="Q66" s="126">
        <f t="shared" si="6"/>
        <v>15000000</v>
      </c>
      <c r="R66" s="126">
        <f t="shared" si="7"/>
        <v>15000000</v>
      </c>
      <c r="S66" s="115"/>
      <c r="T66" s="118" t="str">
        <f t="shared" si="8"/>
        <v>UNIT</v>
      </c>
      <c r="U66" s="127" t="str">
        <f t="shared" si="9"/>
        <v>UNITKB/TK Pengambilan Dropping</v>
      </c>
    </row>
    <row r="67" spans="1:21" ht="20.100000000000001" customHeight="1" x14ac:dyDescent="0.3">
      <c r="B67" s="104">
        <v>45960</v>
      </c>
      <c r="C67" s="155"/>
      <c r="D67" s="155"/>
      <c r="E67" s="101" t="s">
        <v>151</v>
      </c>
      <c r="F67" s="102"/>
      <c r="G67" s="103">
        <v>15000000</v>
      </c>
      <c r="H67" s="158">
        <f t="shared" si="10"/>
        <v>302658617.05000001</v>
      </c>
      <c r="J67" s="122">
        <f t="shared" si="0"/>
        <v>0</v>
      </c>
      <c r="K67" s="123">
        <f t="shared" si="1"/>
        <v>30</v>
      </c>
      <c r="L67" s="124" t="str">
        <f t="shared" si="2"/>
        <v>Oktober</v>
      </c>
      <c r="M67" s="118" t="str">
        <f t="shared" si="3"/>
        <v xml:space="preserve"> </v>
      </c>
      <c r="N67" s="115" t="str">
        <f t="shared" si="4"/>
        <v>KB/TK Diterima kas tunai di Bendahara</v>
      </c>
      <c r="O67" s="118" t="s">
        <v>127</v>
      </c>
      <c r="P67" s="125" t="str">
        <f t="shared" si="5"/>
        <v>Diterima kas tunai di Bendahara</v>
      </c>
      <c r="Q67" s="126">
        <f t="shared" si="6"/>
        <v>15000000</v>
      </c>
      <c r="R67" s="126">
        <f t="shared" si="7"/>
        <v>15000000</v>
      </c>
      <c r="S67" s="115"/>
      <c r="T67" s="118" t="str">
        <f t="shared" si="8"/>
        <v>UNIT</v>
      </c>
      <c r="U67" s="127" t="str">
        <f t="shared" si="9"/>
        <v>UNITKB/TK Diterima kas tunai di Bendahara</v>
      </c>
    </row>
    <row r="68" spans="1:21" ht="20.100000000000001" customHeight="1" x14ac:dyDescent="0.3">
      <c r="B68" s="104">
        <v>45961</v>
      </c>
      <c r="C68" s="155">
        <v>512201</v>
      </c>
      <c r="D68" s="155">
        <v>50</v>
      </c>
      <c r="E68" s="101" t="s">
        <v>178</v>
      </c>
      <c r="F68" s="102"/>
      <c r="G68" s="103">
        <v>758500</v>
      </c>
      <c r="H68" s="158">
        <f t="shared" si="10"/>
        <v>301900117.05000001</v>
      </c>
      <c r="I68" s="160"/>
      <c r="J68" s="122">
        <f t="shared" si="0"/>
        <v>50</v>
      </c>
      <c r="K68" s="123">
        <f t="shared" si="1"/>
        <v>31</v>
      </c>
      <c r="L68" s="124" t="str">
        <f t="shared" si="2"/>
        <v>Oktober</v>
      </c>
      <c r="M68" s="118" t="str">
        <f t="shared" si="3"/>
        <v>JV-KB/TK-Oktober-50</v>
      </c>
      <c r="N68" s="115" t="str">
        <f t="shared" si="4"/>
        <v>KB/TK Program Semester</v>
      </c>
      <c r="O68" s="118" t="s">
        <v>127</v>
      </c>
      <c r="P68" s="125" t="str">
        <f t="shared" si="5"/>
        <v>Program Semester</v>
      </c>
      <c r="Q68" s="126">
        <f t="shared" si="6"/>
        <v>758500</v>
      </c>
      <c r="R68" s="126">
        <f t="shared" si="7"/>
        <v>758500</v>
      </c>
      <c r="S68" s="115"/>
      <c r="T68" s="118" t="str">
        <f t="shared" si="8"/>
        <v>UNIT</v>
      </c>
      <c r="U68" s="127" t="str">
        <f t="shared" si="9"/>
        <v>UNITKB/TK Program Semester</v>
      </c>
    </row>
    <row r="69" spans="1:21" s="187" customFormat="1" ht="20.100000000000001" customHeight="1" x14ac:dyDescent="0.3">
      <c r="A69" s="116"/>
      <c r="B69" s="182">
        <v>45961</v>
      </c>
      <c r="C69" s="183">
        <v>516060</v>
      </c>
      <c r="D69" s="183">
        <v>51</v>
      </c>
      <c r="E69" s="184" t="s">
        <v>158</v>
      </c>
      <c r="F69" s="185"/>
      <c r="G69" s="186">
        <v>1000000</v>
      </c>
      <c r="H69" s="158">
        <f t="shared" si="10"/>
        <v>300900117.05000001</v>
      </c>
      <c r="I69" s="196"/>
      <c r="J69" s="188">
        <f t="shared" si="0"/>
        <v>51</v>
      </c>
      <c r="K69" s="189">
        <f t="shared" si="1"/>
        <v>31</v>
      </c>
      <c r="L69" s="190" t="str">
        <f t="shared" si="2"/>
        <v>Oktober</v>
      </c>
      <c r="M69" s="181" t="str">
        <f t="shared" si="3"/>
        <v>JV-KB/TK-Oktober-51</v>
      </c>
      <c r="N69" s="191" t="str">
        <f t="shared" si="4"/>
        <v>KB/TK Edu Fair / Open House (Milad Al Irsyad)</v>
      </c>
      <c r="O69" s="181" t="s">
        <v>127</v>
      </c>
      <c r="P69" s="192" t="str">
        <f t="shared" si="5"/>
        <v>Edu Fair / Open House (Milad Al Irsyad)</v>
      </c>
      <c r="Q69" s="193">
        <f t="shared" si="6"/>
        <v>1000000</v>
      </c>
      <c r="R69" s="193">
        <f t="shared" si="7"/>
        <v>1000000</v>
      </c>
      <c r="S69" s="191"/>
      <c r="T69" s="181" t="str">
        <f t="shared" si="8"/>
        <v>UNIT</v>
      </c>
      <c r="U69" s="194" t="str">
        <f t="shared" si="9"/>
        <v>UNITKB/TK Edu Fair / Open House (Milad Al Irsyad)</v>
      </c>
    </row>
    <row r="70" spans="1:21" ht="20.100000000000001" customHeight="1" x14ac:dyDescent="0.3">
      <c r="B70" s="104">
        <v>45961</v>
      </c>
      <c r="C70" s="155">
        <v>518112</v>
      </c>
      <c r="D70" s="155">
        <v>52</v>
      </c>
      <c r="E70" s="101" t="s">
        <v>84</v>
      </c>
      <c r="F70" s="102"/>
      <c r="G70" s="103">
        <v>240000</v>
      </c>
      <c r="H70" s="158">
        <f t="shared" si="10"/>
        <v>300660117.05000001</v>
      </c>
      <c r="I70" s="160"/>
      <c r="J70" s="122">
        <f t="shared" si="0"/>
        <v>52</v>
      </c>
      <c r="K70" s="123">
        <f t="shared" si="1"/>
        <v>31</v>
      </c>
      <c r="L70" s="124" t="str">
        <f t="shared" si="2"/>
        <v>Oktober</v>
      </c>
      <c r="M70" s="118" t="str">
        <f t="shared" si="3"/>
        <v>JV-KB/TK-Oktober-52</v>
      </c>
      <c r="N70" s="115" t="str">
        <f t="shared" si="4"/>
        <v>KB/TK Progres Report</v>
      </c>
      <c r="O70" s="118" t="s">
        <v>127</v>
      </c>
      <c r="P70" s="125" t="str">
        <f t="shared" si="5"/>
        <v>Progres Report</v>
      </c>
      <c r="Q70" s="126">
        <f t="shared" si="6"/>
        <v>240000</v>
      </c>
      <c r="R70" s="126">
        <f t="shared" si="7"/>
        <v>240000</v>
      </c>
      <c r="S70" s="115"/>
      <c r="T70" s="118" t="str">
        <f t="shared" si="8"/>
        <v>UNIT</v>
      </c>
      <c r="U70" s="127" t="str">
        <f t="shared" si="9"/>
        <v>UNITKB/TK Progres Report</v>
      </c>
    </row>
    <row r="71" spans="1:21" ht="20.100000000000001" customHeight="1" x14ac:dyDescent="0.3">
      <c r="B71" s="104">
        <v>45961</v>
      </c>
      <c r="C71" s="155">
        <v>530303</v>
      </c>
      <c r="D71" s="155">
        <v>53</v>
      </c>
      <c r="E71" s="101" t="s">
        <v>71</v>
      </c>
      <c r="F71" s="102"/>
      <c r="G71" s="103">
        <v>415000</v>
      </c>
      <c r="H71" s="158">
        <f t="shared" si="10"/>
        <v>300245117.05000001</v>
      </c>
      <c r="J71" s="122">
        <f t="shared" si="0"/>
        <v>53</v>
      </c>
      <c r="K71" s="123">
        <f t="shared" si="1"/>
        <v>31</v>
      </c>
      <c r="L71" s="124" t="str">
        <f t="shared" si="2"/>
        <v>Oktober</v>
      </c>
      <c r="M71" s="118" t="str">
        <f t="shared" si="3"/>
        <v>JV-KB/TK-Oktober-53</v>
      </c>
      <c r="N71" s="115" t="str">
        <f t="shared" si="4"/>
        <v>KB/TK Bahan media pembelajaran habis pakai</v>
      </c>
      <c r="O71" s="118" t="s">
        <v>127</v>
      </c>
      <c r="P71" s="125" t="str">
        <f t="shared" si="5"/>
        <v>Bahan media pembelajaran habis pakai</v>
      </c>
      <c r="Q71" s="126">
        <f t="shared" si="6"/>
        <v>415000</v>
      </c>
      <c r="R71" s="126">
        <f t="shared" si="7"/>
        <v>415000</v>
      </c>
      <c r="S71" s="115"/>
      <c r="T71" s="118" t="str">
        <f t="shared" si="8"/>
        <v>UNIT</v>
      </c>
      <c r="U71" s="127" t="str">
        <f t="shared" si="9"/>
        <v>UNITKB/TK Bahan media pembelajaran habis pakai</v>
      </c>
    </row>
    <row r="72" spans="1:21" ht="20.100000000000001" customHeight="1" x14ac:dyDescent="0.3">
      <c r="B72" s="104">
        <v>45961</v>
      </c>
      <c r="C72" s="155">
        <v>530419</v>
      </c>
      <c r="D72" s="155">
        <v>54</v>
      </c>
      <c r="E72" s="101" t="s">
        <v>149</v>
      </c>
      <c r="F72" s="102"/>
      <c r="G72" s="103">
        <v>32000</v>
      </c>
      <c r="H72" s="158">
        <f t="shared" si="10"/>
        <v>300213117.05000001</v>
      </c>
      <c r="I72" s="152"/>
      <c r="J72" s="122">
        <f t="shared" si="0"/>
        <v>54</v>
      </c>
      <c r="K72" s="123">
        <f t="shared" si="1"/>
        <v>31</v>
      </c>
      <c r="L72" s="124" t="str">
        <f t="shared" si="2"/>
        <v>Oktober</v>
      </c>
      <c r="M72" s="118" t="str">
        <f t="shared" si="3"/>
        <v>JV-KB/TK-Oktober-54</v>
      </c>
      <c r="N72" s="115" t="str">
        <f t="shared" si="4"/>
        <v xml:space="preserve">KB/TK Tartili </v>
      </c>
      <c r="O72" s="118" t="s">
        <v>127</v>
      </c>
      <c r="P72" s="125" t="str">
        <f t="shared" si="5"/>
        <v xml:space="preserve">Tartili </v>
      </c>
      <c r="Q72" s="126">
        <f t="shared" si="6"/>
        <v>32000</v>
      </c>
      <c r="R72" s="126">
        <f t="shared" si="7"/>
        <v>32000</v>
      </c>
      <c r="S72" s="115"/>
      <c r="T72" s="118" t="str">
        <f t="shared" si="8"/>
        <v>UNIT</v>
      </c>
      <c r="U72" s="127" t="str">
        <f t="shared" si="9"/>
        <v xml:space="preserve">UNITKB/TK Tartili </v>
      </c>
    </row>
    <row r="73" spans="1:21" ht="20.100000000000001" customHeight="1" x14ac:dyDescent="0.3">
      <c r="B73" s="104">
        <v>45961</v>
      </c>
      <c r="C73" s="155">
        <v>530601</v>
      </c>
      <c r="D73" s="155">
        <v>55</v>
      </c>
      <c r="E73" s="101" t="s">
        <v>66</v>
      </c>
      <c r="F73" s="102"/>
      <c r="G73" s="103">
        <v>96000</v>
      </c>
      <c r="H73" s="158">
        <f t="shared" si="10"/>
        <v>300117117.05000001</v>
      </c>
      <c r="J73" s="122">
        <f t="shared" si="0"/>
        <v>55</v>
      </c>
      <c r="K73" s="123">
        <f t="shared" si="1"/>
        <v>31</v>
      </c>
      <c r="L73" s="124" t="str">
        <f t="shared" si="2"/>
        <v>Oktober</v>
      </c>
      <c r="M73" s="118" t="str">
        <f t="shared" si="3"/>
        <v>JV-KB/TK-Oktober-55</v>
      </c>
      <c r="N73" s="115" t="str">
        <f t="shared" si="4"/>
        <v>KB/TK Perkantoran</v>
      </c>
      <c r="O73" s="118" t="s">
        <v>127</v>
      </c>
      <c r="P73" s="125" t="str">
        <f t="shared" si="5"/>
        <v>Perkantoran</v>
      </c>
      <c r="Q73" s="126">
        <f t="shared" si="6"/>
        <v>96000</v>
      </c>
      <c r="R73" s="126">
        <f t="shared" si="7"/>
        <v>96000</v>
      </c>
      <c r="S73" s="115"/>
      <c r="T73" s="118" t="str">
        <f t="shared" si="8"/>
        <v>UNIT</v>
      </c>
      <c r="U73" s="127" t="str">
        <f t="shared" si="9"/>
        <v>UNITKB/TK Perkantoran</v>
      </c>
    </row>
    <row r="74" spans="1:21" ht="20.100000000000001" customHeight="1" x14ac:dyDescent="0.3">
      <c r="B74" s="104">
        <v>45961</v>
      </c>
      <c r="C74" s="155">
        <v>530602</v>
      </c>
      <c r="D74" s="155">
        <v>56</v>
      </c>
      <c r="E74" s="101" t="s">
        <v>76</v>
      </c>
      <c r="F74" s="102"/>
      <c r="G74" s="102">
        <v>510750</v>
      </c>
      <c r="H74" s="158">
        <f t="shared" si="10"/>
        <v>299606367.05000001</v>
      </c>
      <c r="J74" s="122">
        <f t="shared" si="0"/>
        <v>56</v>
      </c>
      <c r="K74" s="123">
        <f t="shared" si="1"/>
        <v>31</v>
      </c>
      <c r="L74" s="124" t="str">
        <f t="shared" si="2"/>
        <v>Oktober</v>
      </c>
      <c r="M74" s="118" t="str">
        <f t="shared" si="3"/>
        <v>JV-KB/TK-Oktober-56</v>
      </c>
      <c r="N74" s="115" t="str">
        <f t="shared" si="4"/>
        <v>KB/TK Work sheet</v>
      </c>
      <c r="O74" s="118" t="s">
        <v>127</v>
      </c>
      <c r="P74" s="125" t="str">
        <f t="shared" si="5"/>
        <v>Work sheet</v>
      </c>
      <c r="Q74" s="126">
        <f t="shared" si="6"/>
        <v>510750</v>
      </c>
      <c r="R74" s="126">
        <f t="shared" si="7"/>
        <v>510750</v>
      </c>
      <c r="S74" s="115"/>
      <c r="T74" s="118" t="str">
        <f t="shared" si="8"/>
        <v>UNIT</v>
      </c>
      <c r="U74" s="127" t="str">
        <f t="shared" si="9"/>
        <v>UNITKB/TK Work sheet</v>
      </c>
    </row>
    <row r="75" spans="1:21" ht="20.100000000000001" customHeight="1" x14ac:dyDescent="0.3">
      <c r="B75" s="104">
        <v>45961</v>
      </c>
      <c r="C75" s="155">
        <v>530707</v>
      </c>
      <c r="D75" s="155">
        <v>57</v>
      </c>
      <c r="E75" s="101" t="s">
        <v>64</v>
      </c>
      <c r="F75" s="102"/>
      <c r="G75" s="102">
        <v>1036400</v>
      </c>
      <c r="H75" s="158">
        <f t="shared" si="10"/>
        <v>298569967.05000001</v>
      </c>
      <c r="J75" s="122">
        <f t="shared" ref="J75" si="11">D75</f>
        <v>57</v>
      </c>
      <c r="K75" s="123">
        <f t="shared" ref="K75" si="12">DAY(B75)</f>
        <v>31</v>
      </c>
      <c r="L75" s="124" t="str">
        <f t="shared" ref="L75:L77" si="13">PROPER(TRIM(MID(SUBSTITUTE($B$3," ",REPT(" ",99)),99*INT((LEN($B$3)-LEN(SUBSTITUTE($B$3," ","")))/2),99)))</f>
        <v>Oktober</v>
      </c>
      <c r="M75" s="118" t="str">
        <f t="shared" ref="M75" si="14">IF(J75&lt;1," ","JV-KB/TK-"&amp;$L$11&amp;"-"&amp;J75)</f>
        <v>JV-KB/TK-Oktober-57</v>
      </c>
      <c r="N75" s="115" t="str">
        <f t="shared" ref="N75" si="15">"KB/TK "&amp;E75</f>
        <v>KB/TK Kunjungan Tamu</v>
      </c>
      <c r="O75" s="118" t="s">
        <v>127</v>
      </c>
      <c r="P75" s="125" t="str">
        <f t="shared" ref="P75" si="16">E75</f>
        <v>Kunjungan Tamu</v>
      </c>
      <c r="Q75" s="126">
        <f t="shared" ref="Q75" si="17">F75+G75</f>
        <v>1036400</v>
      </c>
      <c r="R75" s="126">
        <f t="shared" ref="R75" si="18">Q75</f>
        <v>1036400</v>
      </c>
      <c r="S75" s="115"/>
      <c r="T75" s="118" t="str">
        <f t="shared" ref="T75:T77" si="19">$T$10</f>
        <v>UNIT</v>
      </c>
      <c r="U75" s="127" t="str">
        <f t="shared" ref="U75" si="20">CONCATENATE(T75,N75)</f>
        <v>UNITKB/TK Kunjungan Tamu</v>
      </c>
    </row>
    <row r="76" spans="1:21" ht="20.100000000000001" customHeight="1" x14ac:dyDescent="0.3">
      <c r="B76" s="104">
        <v>45961</v>
      </c>
      <c r="C76" s="155"/>
      <c r="D76" s="155"/>
      <c r="E76" s="101" t="s">
        <v>23</v>
      </c>
      <c r="F76" s="102"/>
      <c r="G76" s="102">
        <v>12053.86</v>
      </c>
      <c r="H76" s="158">
        <f t="shared" ref="H76" si="21">H75+F76-G76</f>
        <v>298557913.19</v>
      </c>
      <c r="J76" s="122">
        <f t="shared" ref="J76" si="22">D76</f>
        <v>0</v>
      </c>
      <c r="K76" s="123">
        <f t="shared" ref="K76" si="23">DAY(B76)</f>
        <v>31</v>
      </c>
      <c r="L76" s="124" t="str">
        <f t="shared" si="13"/>
        <v>Oktober</v>
      </c>
      <c r="M76" s="118" t="str">
        <f t="shared" ref="M76" si="24">IF(J76&lt;1," ","JV-KB/TK-"&amp;$L$11&amp;"-"&amp;J76)</f>
        <v xml:space="preserve"> </v>
      </c>
      <c r="N76" s="115" t="str">
        <f t="shared" ref="N76" si="25">"KB/TK "&amp;E76</f>
        <v>KB/TK Pajak</v>
      </c>
      <c r="O76" s="118" t="s">
        <v>127</v>
      </c>
      <c r="P76" s="125" t="str">
        <f t="shared" ref="P76" si="26">E76</f>
        <v>Pajak</v>
      </c>
      <c r="Q76" s="126">
        <f t="shared" ref="Q76" si="27">F76+G76</f>
        <v>12053.86</v>
      </c>
      <c r="R76" s="126">
        <f t="shared" ref="R76" si="28">Q76</f>
        <v>12053.86</v>
      </c>
      <c r="S76" s="115"/>
      <c r="T76" s="118" t="str">
        <f t="shared" si="19"/>
        <v>UNIT</v>
      </c>
      <c r="U76" s="127" t="str">
        <f t="shared" ref="U76" si="29">CONCATENATE(T76,N76)</f>
        <v>UNITKB/TK Pajak</v>
      </c>
    </row>
    <row r="77" spans="1:21" ht="20.100000000000001" customHeight="1" x14ac:dyDescent="0.3">
      <c r="B77" s="104">
        <v>45961</v>
      </c>
      <c r="C77" s="155"/>
      <c r="D77" s="155"/>
      <c r="E77" s="101" t="s">
        <v>126</v>
      </c>
      <c r="F77" s="102">
        <v>60269.29</v>
      </c>
      <c r="G77" s="102"/>
      <c r="H77" s="158">
        <f t="shared" ref="H77" si="30">H76+F77-G77</f>
        <v>298618182.48000002</v>
      </c>
      <c r="J77" s="122">
        <f t="shared" ref="J77" si="31">D77</f>
        <v>0</v>
      </c>
      <c r="K77" s="123">
        <f t="shared" ref="K77" si="32">DAY(B77)</f>
        <v>31</v>
      </c>
      <c r="L77" s="124" t="str">
        <f t="shared" si="13"/>
        <v>Oktober</v>
      </c>
      <c r="M77" s="118" t="str">
        <f t="shared" ref="M77" si="33">IF(J77&lt;1," ","JV-KB/TK-"&amp;$L$11&amp;"-"&amp;J77)</f>
        <v xml:space="preserve"> </v>
      </c>
      <c r="N77" s="115" t="str">
        <f t="shared" ref="N77" si="34">"KB/TK "&amp;E77</f>
        <v>KB/TK Bagi Hasil atau Bonus</v>
      </c>
      <c r="O77" s="118" t="s">
        <v>127</v>
      </c>
      <c r="P77" s="125" t="str">
        <f t="shared" ref="P77" si="35">E77</f>
        <v>Bagi Hasil atau Bonus</v>
      </c>
      <c r="Q77" s="126">
        <f t="shared" ref="Q77" si="36">F77+G77</f>
        <v>60269.29</v>
      </c>
      <c r="R77" s="126">
        <f t="shared" ref="R77" si="37">Q77</f>
        <v>60269.29</v>
      </c>
      <c r="S77" s="115"/>
      <c r="T77" s="118" t="str">
        <f t="shared" si="19"/>
        <v>UNIT</v>
      </c>
      <c r="U77" s="127" t="str">
        <f t="shared" ref="U77" si="38">CONCATENATE(T77,N77)</f>
        <v>UNITKB/TK Bagi Hasil atau Bonus</v>
      </c>
    </row>
    <row r="78" spans="1:21" ht="20.100000000000001" customHeight="1" x14ac:dyDescent="0.3">
      <c r="B78" s="161"/>
      <c r="D78" s="162"/>
      <c r="F78" s="163"/>
      <c r="G78" s="164"/>
      <c r="H78" s="165"/>
    </row>
    <row r="79" spans="1:21" ht="20.100000000000001" customHeight="1" x14ac:dyDescent="0.3">
      <c r="B79" s="161"/>
      <c r="D79" s="162"/>
      <c r="F79" s="163"/>
      <c r="G79" s="164"/>
      <c r="H79" s="165"/>
    </row>
    <row r="80" spans="1:21" ht="20.100000000000001" customHeight="1" x14ac:dyDescent="0.3">
      <c r="B80" s="255" t="s">
        <v>181</v>
      </c>
      <c r="C80" s="255"/>
      <c r="D80" s="255"/>
      <c r="E80" s="255"/>
      <c r="F80" s="255"/>
      <c r="G80" s="255"/>
      <c r="H80" s="255"/>
      <c r="M80" s="163">
        <f>SUM(G11:G75)</f>
        <v>65336350</v>
      </c>
      <c r="N80" s="163"/>
    </row>
    <row r="81" spans="2:21" ht="20.100000000000001" customHeight="1" x14ac:dyDescent="0.3">
      <c r="B81" s="166" t="s">
        <v>27</v>
      </c>
      <c r="C81" s="167"/>
      <c r="D81" s="138"/>
      <c r="E81" s="138"/>
      <c r="F81" s="168">
        <f>H77</f>
        <v>298618182.48000002</v>
      </c>
      <c r="G81" s="148"/>
      <c r="H81" s="169"/>
      <c r="M81" s="152">
        <f>G22+G27+G29+G36+G67+G69</f>
        <v>36540000</v>
      </c>
      <c r="N81" s="152">
        <f>G27+G67+G22+G29</f>
        <v>35020000</v>
      </c>
    </row>
    <row r="82" spans="2:21" ht="20.100000000000001" customHeight="1" x14ac:dyDescent="0.3">
      <c r="B82" s="170" t="s">
        <v>28</v>
      </c>
      <c r="C82" s="167"/>
      <c r="D82" s="138"/>
      <c r="E82" s="166"/>
      <c r="F82" s="171"/>
      <c r="G82" s="148"/>
      <c r="H82" s="169"/>
      <c r="M82" s="152">
        <f>M80-M81</f>
        <v>28796350</v>
      </c>
      <c r="N82" s="152">
        <f>M80-N81</f>
        <v>30316350</v>
      </c>
    </row>
    <row r="83" spans="2:21" ht="20.100000000000001" customHeight="1" x14ac:dyDescent="0.3">
      <c r="B83" s="166" t="s">
        <v>29</v>
      </c>
      <c r="C83" s="167"/>
      <c r="D83" s="138"/>
      <c r="E83" s="152">
        <v>265957232.47999999</v>
      </c>
      <c r="F83" s="171"/>
      <c r="G83" s="148"/>
      <c r="H83" s="169"/>
    </row>
    <row r="84" spans="2:21" ht="20.100000000000001" customHeight="1" x14ac:dyDescent="0.3">
      <c r="B84" s="172" t="s">
        <v>30</v>
      </c>
      <c r="C84" s="173"/>
      <c r="D84" s="174"/>
      <c r="E84" s="175">
        <v>32660950</v>
      </c>
      <c r="F84" s="171"/>
      <c r="G84" s="148"/>
      <c r="H84" s="169"/>
      <c r="N84" s="176"/>
    </row>
    <row r="85" spans="2:21" ht="20.100000000000001" customHeight="1" x14ac:dyDescent="0.3">
      <c r="B85" s="167" t="s">
        <v>31</v>
      </c>
      <c r="C85" s="167"/>
      <c r="D85" s="138"/>
      <c r="E85" s="177">
        <f>SUM(E83:E84)</f>
        <v>298618182.48000002</v>
      </c>
      <c r="F85" s="171"/>
      <c r="G85" s="171"/>
      <c r="H85" s="169"/>
    </row>
    <row r="86" spans="2:21" ht="20.100000000000001" customHeight="1" x14ac:dyDescent="0.3">
      <c r="B86" s="178"/>
      <c r="C86" s="179"/>
      <c r="D86" s="179"/>
      <c r="E86" s="180"/>
      <c r="F86" s="171"/>
      <c r="G86" s="171"/>
      <c r="H86" s="148"/>
      <c r="N86" s="152"/>
    </row>
    <row r="87" spans="2:21" ht="20.100000000000001" customHeight="1" x14ac:dyDescent="0.3">
      <c r="B87" s="178"/>
      <c r="C87" s="179"/>
      <c r="D87" s="179"/>
      <c r="E87" s="180"/>
      <c r="F87" s="171"/>
      <c r="G87" s="171"/>
      <c r="H87" s="148"/>
      <c r="N87" s="152"/>
    </row>
    <row r="88" spans="2:21" ht="20.100000000000001" customHeight="1" x14ac:dyDescent="0.3">
      <c r="B88" s="253" t="s">
        <v>24</v>
      </c>
      <c r="C88" s="253"/>
      <c r="D88" s="253"/>
      <c r="E88" s="253"/>
      <c r="F88" s="256" t="s">
        <v>182</v>
      </c>
      <c r="G88" s="256"/>
      <c r="H88" s="256"/>
    </row>
    <row r="89" spans="2:21" ht="20.100000000000001" customHeight="1" x14ac:dyDescent="0.3">
      <c r="B89" s="253" t="s">
        <v>25</v>
      </c>
      <c r="C89" s="253"/>
      <c r="D89" s="253"/>
      <c r="E89" s="253"/>
      <c r="F89" s="256" t="s">
        <v>26</v>
      </c>
      <c r="G89" s="256"/>
      <c r="H89" s="256"/>
    </row>
    <row r="90" spans="2:21" ht="20.100000000000001" customHeight="1" x14ac:dyDescent="0.3">
      <c r="B90" s="253"/>
      <c r="C90" s="253"/>
      <c r="D90" s="253"/>
      <c r="E90" s="253"/>
      <c r="F90" s="254"/>
      <c r="G90" s="254"/>
      <c r="H90" s="254"/>
    </row>
    <row r="91" spans="2:21" ht="20.100000000000001" customHeight="1" x14ac:dyDescent="0.3">
      <c r="B91" s="253"/>
      <c r="C91" s="253"/>
      <c r="D91" s="253"/>
      <c r="E91" s="253"/>
      <c r="F91" s="254"/>
      <c r="G91" s="254"/>
      <c r="H91" s="254"/>
    </row>
    <row r="92" spans="2:21" ht="20.100000000000001" customHeight="1" x14ac:dyDescent="0.3">
      <c r="B92" s="253"/>
      <c r="C92" s="253"/>
      <c r="D92" s="253"/>
      <c r="E92" s="253"/>
      <c r="F92" s="254"/>
      <c r="G92" s="254"/>
      <c r="H92" s="254"/>
    </row>
    <row r="93" spans="2:21" ht="20.100000000000001" customHeight="1" x14ac:dyDescent="0.3">
      <c r="B93" s="257" t="s">
        <v>55</v>
      </c>
      <c r="C93" s="257"/>
      <c r="D93" s="257"/>
      <c r="E93" s="257"/>
      <c r="F93" s="258" t="s">
        <v>125</v>
      </c>
      <c r="G93" s="258"/>
      <c r="H93" s="258"/>
    </row>
    <row r="94" spans="2:21" x14ac:dyDescent="0.3">
      <c r="J94" s="122"/>
      <c r="K94" s="123"/>
      <c r="L94" s="124"/>
      <c r="M94" s="118"/>
      <c r="N94" s="115"/>
      <c r="O94" s="118"/>
      <c r="P94" s="125"/>
      <c r="Q94" s="126"/>
      <c r="R94" s="126"/>
      <c r="S94" s="115"/>
      <c r="T94" s="118"/>
      <c r="U94" s="127"/>
    </row>
    <row r="95" spans="2:21" x14ac:dyDescent="0.3">
      <c r="J95" s="122"/>
      <c r="K95" s="123"/>
      <c r="L95" s="124"/>
      <c r="M95" s="118"/>
      <c r="N95" s="115"/>
      <c r="O95" s="118"/>
      <c r="P95" s="125"/>
      <c r="Q95" s="126"/>
      <c r="R95" s="126"/>
      <c r="S95" s="115"/>
      <c r="T95" s="118"/>
      <c r="U95" s="127"/>
    </row>
    <row r="96" spans="2:21" x14ac:dyDescent="0.3">
      <c r="J96" s="122"/>
      <c r="K96" s="123"/>
      <c r="L96" s="124"/>
      <c r="M96" s="118"/>
      <c r="N96" s="115"/>
      <c r="O96" s="118"/>
      <c r="P96" s="125"/>
      <c r="Q96" s="126"/>
      <c r="R96" s="126"/>
      <c r="S96" s="115"/>
      <c r="T96" s="118"/>
      <c r="U96" s="127"/>
    </row>
    <row r="97" spans="10:21" x14ac:dyDescent="0.3">
      <c r="J97" s="122"/>
      <c r="K97" s="123"/>
      <c r="L97" s="124"/>
      <c r="M97" s="118"/>
      <c r="N97" s="115"/>
      <c r="O97" s="118"/>
      <c r="P97" s="125"/>
      <c r="Q97" s="126"/>
      <c r="R97" s="126"/>
      <c r="S97" s="115"/>
      <c r="T97" s="118"/>
      <c r="U97" s="127"/>
    </row>
    <row r="98" spans="10:21" x14ac:dyDescent="0.3">
      <c r="J98" s="122"/>
      <c r="K98" s="123"/>
      <c r="L98" s="124"/>
      <c r="M98" s="118"/>
      <c r="N98" s="115"/>
      <c r="O98" s="118"/>
      <c r="P98" s="125"/>
      <c r="Q98" s="126"/>
      <c r="R98" s="126"/>
      <c r="S98" s="115"/>
      <c r="T98" s="118"/>
      <c r="U98" s="127"/>
    </row>
    <row r="99" spans="10:21" x14ac:dyDescent="0.3">
      <c r="J99" s="122"/>
      <c r="K99" s="123"/>
      <c r="L99" s="124"/>
      <c r="M99" s="118"/>
      <c r="N99" s="115"/>
      <c r="O99" s="118"/>
      <c r="P99" s="125"/>
      <c r="Q99" s="126"/>
      <c r="R99" s="126"/>
      <c r="S99" s="115"/>
      <c r="T99" s="118"/>
      <c r="U99" s="127"/>
    </row>
    <row r="100" spans="10:21" x14ac:dyDescent="0.3">
      <c r="J100" s="122"/>
      <c r="K100" s="123"/>
      <c r="L100" s="124"/>
      <c r="M100" s="118"/>
      <c r="N100" s="115"/>
      <c r="O100" s="118"/>
      <c r="P100" s="125"/>
      <c r="Q100" s="126"/>
      <c r="R100" s="126"/>
      <c r="S100" s="115"/>
      <c r="T100" s="118"/>
      <c r="U100" s="127"/>
    </row>
    <row r="101" spans="10:21" x14ac:dyDescent="0.3">
      <c r="J101" s="122"/>
      <c r="K101" s="123"/>
      <c r="L101" s="124"/>
      <c r="M101" s="118"/>
      <c r="N101" s="115"/>
      <c r="O101" s="118"/>
      <c r="P101" s="125"/>
      <c r="Q101" s="126"/>
      <c r="R101" s="126"/>
      <c r="S101" s="115"/>
      <c r="T101" s="118"/>
      <c r="U101" s="127"/>
    </row>
    <row r="102" spans="10:21" x14ac:dyDescent="0.3">
      <c r="J102" s="122"/>
      <c r="K102" s="123"/>
      <c r="L102" s="124"/>
      <c r="M102" s="118"/>
      <c r="N102" s="115"/>
      <c r="O102" s="118"/>
      <c r="P102" s="125"/>
      <c r="Q102" s="126"/>
      <c r="R102" s="126"/>
      <c r="S102" s="115"/>
      <c r="T102" s="118"/>
      <c r="U102" s="127"/>
    </row>
    <row r="103" spans="10:21" x14ac:dyDescent="0.3">
      <c r="J103" s="122"/>
      <c r="K103" s="123"/>
      <c r="L103" s="124"/>
      <c r="M103" s="118"/>
      <c r="N103" s="115"/>
      <c r="O103" s="118"/>
      <c r="P103" s="125"/>
      <c r="Q103" s="126"/>
      <c r="R103" s="126"/>
      <c r="S103" s="115"/>
      <c r="T103" s="118"/>
      <c r="U103" s="127"/>
    </row>
    <row r="104" spans="10:21" x14ac:dyDescent="0.3">
      <c r="J104" s="122"/>
      <c r="K104" s="123"/>
      <c r="L104" s="124"/>
      <c r="M104" s="118"/>
      <c r="N104" s="115"/>
      <c r="O104" s="118"/>
      <c r="P104" s="125"/>
      <c r="Q104" s="126"/>
      <c r="R104" s="126"/>
      <c r="S104" s="115"/>
      <c r="T104" s="118"/>
      <c r="U104" s="127"/>
    </row>
    <row r="105" spans="10:21" x14ac:dyDescent="0.3">
      <c r="J105" s="122"/>
      <c r="K105" s="123"/>
      <c r="L105" s="124"/>
      <c r="M105" s="118"/>
      <c r="N105" s="115"/>
      <c r="O105" s="118"/>
      <c r="P105" s="125"/>
      <c r="Q105" s="126"/>
      <c r="R105" s="126"/>
      <c r="S105" s="115"/>
      <c r="T105" s="118"/>
      <c r="U105" s="127"/>
    </row>
    <row r="106" spans="10:21" x14ac:dyDescent="0.3">
      <c r="J106" s="122"/>
      <c r="K106" s="123"/>
      <c r="L106" s="124"/>
      <c r="M106" s="118"/>
      <c r="N106" s="115"/>
      <c r="O106" s="118"/>
      <c r="P106" s="125"/>
      <c r="Q106" s="126"/>
      <c r="R106" s="126"/>
      <c r="S106" s="115"/>
      <c r="T106" s="118"/>
      <c r="U106" s="127"/>
    </row>
    <row r="107" spans="10:21" x14ac:dyDescent="0.3">
      <c r="J107" s="122"/>
      <c r="K107" s="123"/>
      <c r="L107" s="124"/>
      <c r="M107" s="118"/>
      <c r="N107" s="115"/>
      <c r="O107" s="118"/>
      <c r="P107" s="125"/>
      <c r="Q107" s="126"/>
      <c r="R107" s="126"/>
      <c r="S107" s="115"/>
      <c r="T107" s="118"/>
      <c r="U107" s="127"/>
    </row>
    <row r="108" spans="10:21" x14ac:dyDescent="0.3">
      <c r="J108" s="122"/>
      <c r="K108" s="123"/>
      <c r="L108" s="124"/>
      <c r="M108" s="118"/>
      <c r="N108" s="115"/>
      <c r="O108" s="118"/>
      <c r="P108" s="125"/>
      <c r="Q108" s="126"/>
      <c r="R108" s="126"/>
      <c r="S108" s="115"/>
      <c r="T108" s="118"/>
      <c r="U108" s="127"/>
    </row>
    <row r="109" spans="10:21" x14ac:dyDescent="0.3">
      <c r="J109" s="122"/>
      <c r="K109" s="123"/>
      <c r="L109" s="124"/>
      <c r="M109" s="118"/>
      <c r="N109" s="115"/>
      <c r="O109" s="118"/>
      <c r="P109" s="125"/>
      <c r="Q109" s="126"/>
      <c r="R109" s="126"/>
      <c r="S109" s="115"/>
      <c r="T109" s="118"/>
      <c r="U109" s="127"/>
    </row>
    <row r="110" spans="10:21" x14ac:dyDescent="0.3">
      <c r="J110" s="122"/>
      <c r="K110" s="123"/>
      <c r="L110" s="124"/>
      <c r="M110" s="118"/>
      <c r="N110" s="115"/>
      <c r="O110" s="118"/>
      <c r="P110" s="125"/>
      <c r="Q110" s="126"/>
      <c r="R110" s="126"/>
      <c r="S110" s="115"/>
      <c r="T110" s="118"/>
      <c r="U110" s="127"/>
    </row>
    <row r="111" spans="10:21" x14ac:dyDescent="0.3">
      <c r="J111" s="122"/>
      <c r="K111" s="123"/>
      <c r="L111" s="124"/>
      <c r="M111" s="118"/>
      <c r="N111" s="115"/>
      <c r="O111" s="118"/>
      <c r="P111" s="125"/>
      <c r="Q111" s="126"/>
      <c r="R111" s="126"/>
      <c r="S111" s="115"/>
      <c r="T111" s="118"/>
      <c r="U111" s="127"/>
    </row>
    <row r="112" spans="10:21" x14ac:dyDescent="0.3">
      <c r="J112" s="122"/>
      <c r="K112" s="123"/>
      <c r="L112" s="124"/>
      <c r="M112" s="118"/>
      <c r="N112" s="115"/>
      <c r="O112" s="118"/>
      <c r="P112" s="125"/>
      <c r="Q112" s="126"/>
      <c r="R112" s="126"/>
      <c r="S112" s="115"/>
      <c r="T112" s="118"/>
      <c r="U112" s="127"/>
    </row>
    <row r="113" spans="10:21" x14ac:dyDescent="0.3">
      <c r="J113" s="122"/>
      <c r="K113" s="123"/>
      <c r="L113" s="124"/>
      <c r="M113" s="118"/>
      <c r="N113" s="115"/>
      <c r="O113" s="118"/>
      <c r="P113" s="125"/>
      <c r="Q113" s="126"/>
      <c r="R113" s="126"/>
      <c r="S113" s="115"/>
      <c r="T113" s="118"/>
      <c r="U113" s="127"/>
    </row>
    <row r="114" spans="10:21" x14ac:dyDescent="0.3">
      <c r="J114" s="122"/>
      <c r="K114" s="123"/>
      <c r="L114" s="124"/>
      <c r="M114" s="118"/>
      <c r="N114" s="115"/>
      <c r="O114" s="118"/>
      <c r="P114" s="125"/>
      <c r="Q114" s="126"/>
      <c r="R114" s="126"/>
      <c r="S114" s="115"/>
      <c r="T114" s="118"/>
      <c r="U114" s="127"/>
    </row>
    <row r="115" spans="10:21" x14ac:dyDescent="0.3">
      <c r="J115" s="122"/>
      <c r="K115" s="123"/>
      <c r="L115" s="124"/>
      <c r="M115" s="118"/>
      <c r="N115" s="115"/>
      <c r="O115" s="118"/>
      <c r="P115" s="125"/>
      <c r="Q115" s="126"/>
      <c r="R115" s="126"/>
      <c r="S115" s="115"/>
      <c r="T115" s="118"/>
      <c r="U115" s="127"/>
    </row>
    <row r="116" spans="10:21" x14ac:dyDescent="0.3">
      <c r="J116" s="122"/>
      <c r="K116" s="123"/>
      <c r="L116" s="124"/>
      <c r="M116" s="118"/>
      <c r="N116" s="115"/>
      <c r="O116" s="118"/>
      <c r="P116" s="125"/>
      <c r="Q116" s="126"/>
      <c r="R116" s="126"/>
      <c r="S116" s="115"/>
      <c r="T116" s="118"/>
      <c r="U116" s="127"/>
    </row>
    <row r="117" spans="10:21" x14ac:dyDescent="0.3">
      <c r="J117" s="122"/>
      <c r="K117" s="123"/>
      <c r="L117" s="124"/>
      <c r="M117" s="118"/>
      <c r="N117" s="115"/>
      <c r="O117" s="118"/>
      <c r="P117" s="125"/>
      <c r="Q117" s="126"/>
      <c r="R117" s="126"/>
      <c r="S117" s="115"/>
      <c r="T117" s="118"/>
      <c r="U117" s="127"/>
    </row>
    <row r="118" spans="10:21" x14ac:dyDescent="0.3">
      <c r="J118" s="122"/>
      <c r="K118" s="123"/>
      <c r="L118" s="124"/>
      <c r="M118" s="118"/>
      <c r="N118" s="115"/>
      <c r="O118" s="118"/>
      <c r="P118" s="125"/>
      <c r="Q118" s="126"/>
      <c r="R118" s="126"/>
      <c r="S118" s="115"/>
      <c r="T118" s="118"/>
      <c r="U118" s="127"/>
    </row>
    <row r="119" spans="10:21" x14ac:dyDescent="0.3">
      <c r="J119" s="122"/>
      <c r="K119" s="123"/>
      <c r="L119" s="124"/>
      <c r="M119" s="118"/>
      <c r="N119" s="115"/>
      <c r="O119" s="118"/>
      <c r="P119" s="125"/>
      <c r="Q119" s="126"/>
      <c r="R119" s="126"/>
      <c r="S119" s="115"/>
      <c r="T119" s="118"/>
      <c r="U119" s="127"/>
    </row>
    <row r="120" spans="10:21" x14ac:dyDescent="0.3">
      <c r="J120" s="122"/>
      <c r="K120" s="123"/>
      <c r="L120" s="124"/>
      <c r="M120" s="118"/>
      <c r="N120" s="115"/>
      <c r="O120" s="118"/>
      <c r="P120" s="125"/>
      <c r="Q120" s="126"/>
      <c r="R120" s="126"/>
      <c r="S120" s="115"/>
      <c r="T120" s="118"/>
      <c r="U120" s="127"/>
    </row>
    <row r="121" spans="10:21" x14ac:dyDescent="0.3">
      <c r="J121" s="122"/>
      <c r="K121" s="123"/>
      <c r="L121" s="124"/>
      <c r="M121" s="118"/>
      <c r="N121" s="115"/>
      <c r="O121" s="118"/>
      <c r="P121" s="125"/>
      <c r="Q121" s="126"/>
      <c r="R121" s="126"/>
      <c r="S121" s="115"/>
      <c r="T121" s="118"/>
      <c r="U121" s="127"/>
    </row>
    <row r="122" spans="10:21" x14ac:dyDescent="0.3">
      <c r="J122" s="122"/>
      <c r="K122" s="123"/>
      <c r="L122" s="124"/>
      <c r="M122" s="118"/>
      <c r="N122" s="115"/>
      <c r="O122" s="118"/>
      <c r="P122" s="125"/>
      <c r="Q122" s="126"/>
      <c r="R122" s="126"/>
      <c r="S122" s="115"/>
      <c r="T122" s="118"/>
      <c r="U122" s="127"/>
    </row>
    <row r="123" spans="10:21" x14ac:dyDescent="0.3">
      <c r="J123" s="122"/>
      <c r="K123" s="123"/>
      <c r="L123" s="124"/>
      <c r="M123" s="118"/>
      <c r="N123" s="115"/>
      <c r="O123" s="118"/>
      <c r="P123" s="125"/>
      <c r="Q123" s="126"/>
      <c r="R123" s="126"/>
      <c r="S123" s="115"/>
      <c r="T123" s="118"/>
      <c r="U123" s="127"/>
    </row>
    <row r="124" spans="10:21" x14ac:dyDescent="0.3">
      <c r="J124" s="122"/>
      <c r="K124" s="123"/>
      <c r="L124" s="124"/>
      <c r="M124" s="118"/>
      <c r="N124" s="115"/>
      <c r="O124" s="118"/>
      <c r="P124" s="125"/>
      <c r="Q124" s="126"/>
      <c r="R124" s="126"/>
      <c r="S124" s="115"/>
      <c r="T124" s="118"/>
      <c r="U124" s="127"/>
    </row>
    <row r="125" spans="10:21" x14ac:dyDescent="0.3">
      <c r="J125" s="122"/>
      <c r="K125" s="123"/>
      <c r="L125" s="124"/>
      <c r="M125" s="118"/>
      <c r="N125" s="115"/>
      <c r="O125" s="118"/>
      <c r="P125" s="125"/>
      <c r="Q125" s="126"/>
      <c r="R125" s="126"/>
      <c r="S125" s="115"/>
      <c r="T125" s="118"/>
      <c r="U125" s="127"/>
    </row>
    <row r="126" spans="10:21" x14ac:dyDescent="0.3">
      <c r="J126" s="122"/>
      <c r="K126" s="123"/>
      <c r="L126" s="124"/>
      <c r="M126" s="118"/>
      <c r="N126" s="115"/>
      <c r="O126" s="118"/>
      <c r="P126" s="125"/>
      <c r="Q126" s="126"/>
      <c r="R126" s="126"/>
      <c r="S126" s="115"/>
      <c r="T126" s="118"/>
      <c r="U126" s="127"/>
    </row>
    <row r="127" spans="10:21" x14ac:dyDescent="0.3">
      <c r="J127" s="122"/>
      <c r="K127" s="123"/>
      <c r="L127" s="124"/>
      <c r="M127" s="118"/>
      <c r="N127" s="115"/>
      <c r="O127" s="118"/>
      <c r="P127" s="125"/>
      <c r="Q127" s="126"/>
      <c r="R127" s="126"/>
      <c r="S127" s="115"/>
      <c r="T127" s="118"/>
      <c r="U127" s="127"/>
    </row>
    <row r="128" spans="10:21" x14ac:dyDescent="0.3">
      <c r="J128" s="122"/>
      <c r="K128" s="123"/>
      <c r="L128" s="124"/>
      <c r="M128" s="118"/>
      <c r="N128" s="115"/>
      <c r="O128" s="118"/>
      <c r="P128" s="125"/>
      <c r="Q128" s="126"/>
      <c r="R128" s="126"/>
      <c r="S128" s="115"/>
      <c r="T128" s="118"/>
      <c r="U128" s="127"/>
    </row>
    <row r="129" spans="10:21" x14ac:dyDescent="0.3">
      <c r="J129" s="122"/>
      <c r="K129" s="123"/>
      <c r="L129" s="124"/>
      <c r="M129" s="118"/>
      <c r="N129" s="115"/>
      <c r="O129" s="118"/>
      <c r="P129" s="125"/>
      <c r="Q129" s="126"/>
      <c r="R129" s="126"/>
      <c r="S129" s="115"/>
      <c r="T129" s="118"/>
      <c r="U129" s="127"/>
    </row>
    <row r="130" spans="10:21" x14ac:dyDescent="0.3">
      <c r="J130" s="122"/>
      <c r="K130" s="123"/>
      <c r="L130" s="124"/>
      <c r="M130" s="118"/>
      <c r="N130" s="115"/>
      <c r="O130" s="118"/>
      <c r="P130" s="125"/>
      <c r="Q130" s="126"/>
      <c r="R130" s="126"/>
      <c r="S130" s="115"/>
      <c r="T130" s="118"/>
      <c r="U130" s="127"/>
    </row>
    <row r="131" spans="10:21" x14ac:dyDescent="0.3">
      <c r="J131" s="122"/>
      <c r="K131" s="123"/>
      <c r="L131" s="124"/>
      <c r="M131" s="118"/>
      <c r="N131" s="115"/>
      <c r="O131" s="118"/>
      <c r="P131" s="125"/>
      <c r="Q131" s="126"/>
      <c r="R131" s="126"/>
      <c r="S131" s="115"/>
      <c r="T131" s="118"/>
      <c r="U131" s="127"/>
    </row>
    <row r="132" spans="10:21" x14ac:dyDescent="0.3">
      <c r="J132" s="122"/>
      <c r="K132" s="123"/>
      <c r="L132" s="124"/>
      <c r="M132" s="118"/>
      <c r="N132" s="115"/>
      <c r="O132" s="118"/>
      <c r="P132" s="125"/>
      <c r="Q132" s="126"/>
      <c r="R132" s="126"/>
      <c r="S132" s="115"/>
      <c r="T132" s="118"/>
      <c r="U132" s="127"/>
    </row>
    <row r="133" spans="10:21" x14ac:dyDescent="0.3">
      <c r="J133" s="122"/>
      <c r="K133" s="123"/>
      <c r="L133" s="124"/>
      <c r="M133" s="118"/>
      <c r="N133" s="115"/>
      <c r="O133" s="118"/>
      <c r="P133" s="125"/>
      <c r="Q133" s="126"/>
      <c r="R133" s="126"/>
      <c r="S133" s="115"/>
      <c r="T133" s="118"/>
      <c r="U133" s="127"/>
    </row>
    <row r="134" spans="10:21" x14ac:dyDescent="0.3">
      <c r="J134" s="122"/>
      <c r="K134" s="123"/>
      <c r="L134" s="124"/>
      <c r="M134" s="118"/>
      <c r="N134" s="115"/>
      <c r="O134" s="118"/>
      <c r="P134" s="125"/>
      <c r="Q134" s="126"/>
      <c r="R134" s="126"/>
      <c r="S134" s="115"/>
      <c r="T134" s="118"/>
      <c r="U134" s="127"/>
    </row>
    <row r="135" spans="10:21" x14ac:dyDescent="0.3">
      <c r="J135" s="122"/>
      <c r="K135" s="123"/>
      <c r="L135" s="124"/>
      <c r="M135" s="118"/>
      <c r="N135" s="115"/>
      <c r="O135" s="118"/>
      <c r="P135" s="125"/>
      <c r="Q135" s="126"/>
      <c r="R135" s="126"/>
      <c r="S135" s="115"/>
      <c r="T135" s="118"/>
      <c r="U135" s="127"/>
    </row>
    <row r="136" spans="10:21" x14ac:dyDescent="0.3">
      <c r="J136" s="122"/>
      <c r="K136" s="123"/>
      <c r="L136" s="124"/>
      <c r="M136" s="118"/>
      <c r="N136" s="115"/>
      <c r="O136" s="118"/>
      <c r="P136" s="125"/>
      <c r="Q136" s="126"/>
      <c r="R136" s="126"/>
      <c r="S136" s="115"/>
      <c r="T136" s="118"/>
      <c r="U136" s="127"/>
    </row>
    <row r="137" spans="10:21" x14ac:dyDescent="0.3">
      <c r="J137" s="122"/>
      <c r="K137" s="123"/>
      <c r="L137" s="124"/>
      <c r="M137" s="118"/>
      <c r="N137" s="115"/>
      <c r="O137" s="118"/>
      <c r="P137" s="125"/>
      <c r="Q137" s="126"/>
      <c r="R137" s="126"/>
      <c r="S137" s="115"/>
      <c r="T137" s="118"/>
      <c r="U137" s="127"/>
    </row>
    <row r="138" spans="10:21" x14ac:dyDescent="0.3">
      <c r="J138" s="122"/>
      <c r="K138" s="123"/>
      <c r="L138" s="124"/>
      <c r="M138" s="118"/>
      <c r="N138" s="115"/>
      <c r="O138" s="118"/>
      <c r="P138" s="125"/>
      <c r="Q138" s="126"/>
      <c r="R138" s="126"/>
      <c r="S138" s="115"/>
      <c r="T138" s="118"/>
      <c r="U138" s="127"/>
    </row>
    <row r="139" spans="10:21" x14ac:dyDescent="0.3">
      <c r="J139" s="122"/>
      <c r="K139" s="123"/>
      <c r="L139" s="124"/>
      <c r="M139" s="118"/>
      <c r="N139" s="115"/>
      <c r="O139" s="118"/>
      <c r="P139" s="125"/>
      <c r="Q139" s="126"/>
      <c r="R139" s="126"/>
      <c r="S139" s="115"/>
      <c r="T139" s="118"/>
      <c r="U139" s="127"/>
    </row>
    <row r="140" spans="10:21" x14ac:dyDescent="0.3">
      <c r="J140" s="122"/>
      <c r="K140" s="123"/>
      <c r="L140" s="124"/>
      <c r="M140" s="118"/>
      <c r="N140" s="115"/>
      <c r="O140" s="118"/>
      <c r="P140" s="125"/>
      <c r="Q140" s="126"/>
      <c r="R140" s="126"/>
      <c r="S140" s="115"/>
      <c r="T140" s="118"/>
      <c r="U140" s="127"/>
    </row>
    <row r="141" spans="10:21" x14ac:dyDescent="0.3">
      <c r="J141" s="122"/>
      <c r="K141" s="123"/>
      <c r="L141" s="124"/>
      <c r="M141" s="118"/>
      <c r="N141" s="115"/>
      <c r="O141" s="118"/>
      <c r="P141" s="125"/>
      <c r="Q141" s="126"/>
      <c r="R141" s="126"/>
      <c r="S141" s="115"/>
      <c r="T141" s="118"/>
      <c r="U141" s="127"/>
    </row>
    <row r="142" spans="10:21" x14ac:dyDescent="0.3">
      <c r="J142" s="122"/>
      <c r="K142" s="123"/>
      <c r="L142" s="124"/>
      <c r="M142" s="118"/>
      <c r="N142" s="115"/>
      <c r="O142" s="118"/>
      <c r="P142" s="125"/>
      <c r="Q142" s="126"/>
      <c r="R142" s="126"/>
      <c r="S142" s="115"/>
      <c r="T142" s="118"/>
      <c r="U142" s="127"/>
    </row>
    <row r="143" spans="10:21" x14ac:dyDescent="0.3">
      <c r="J143" s="122"/>
      <c r="K143" s="123"/>
      <c r="L143" s="124"/>
      <c r="M143" s="118"/>
      <c r="N143" s="115"/>
      <c r="O143" s="118"/>
      <c r="P143" s="125"/>
      <c r="Q143" s="126"/>
      <c r="R143" s="126"/>
      <c r="S143" s="115"/>
      <c r="T143" s="118"/>
      <c r="U143" s="127"/>
    </row>
    <row r="144" spans="10:21" x14ac:dyDescent="0.3">
      <c r="J144" s="122"/>
      <c r="K144" s="123"/>
      <c r="L144" s="124"/>
      <c r="M144" s="118"/>
      <c r="N144" s="115"/>
      <c r="O144" s="118"/>
      <c r="P144" s="125"/>
      <c r="Q144" s="126"/>
      <c r="R144" s="126"/>
      <c r="S144" s="115"/>
      <c r="T144" s="118"/>
      <c r="U144" s="127"/>
    </row>
    <row r="145" spans="10:21" x14ac:dyDescent="0.3">
      <c r="J145" s="122"/>
      <c r="K145" s="123"/>
      <c r="L145" s="124"/>
      <c r="M145" s="118"/>
      <c r="N145" s="115"/>
      <c r="O145" s="118"/>
      <c r="P145" s="125"/>
      <c r="Q145" s="126"/>
      <c r="R145" s="126"/>
      <c r="S145" s="115"/>
      <c r="T145" s="118"/>
      <c r="U145" s="127"/>
    </row>
    <row r="146" spans="10:21" x14ac:dyDescent="0.3">
      <c r="J146" s="122"/>
      <c r="K146" s="123"/>
      <c r="L146" s="124"/>
      <c r="M146" s="118"/>
      <c r="N146" s="115"/>
      <c r="O146" s="118"/>
      <c r="P146" s="125"/>
      <c r="Q146" s="126"/>
      <c r="R146" s="126"/>
      <c r="S146" s="115"/>
      <c r="T146" s="118"/>
      <c r="U146" s="127"/>
    </row>
    <row r="147" spans="10:21" x14ac:dyDescent="0.3">
      <c r="J147" s="122"/>
      <c r="K147" s="123"/>
      <c r="L147" s="124"/>
      <c r="M147" s="118"/>
      <c r="N147" s="115"/>
      <c r="O147" s="118"/>
      <c r="P147" s="125"/>
      <c r="Q147" s="126"/>
      <c r="R147" s="126"/>
      <c r="S147" s="115"/>
      <c r="T147" s="118"/>
      <c r="U147" s="127"/>
    </row>
    <row r="148" spans="10:21" x14ac:dyDescent="0.3">
      <c r="J148" s="122"/>
      <c r="K148" s="123"/>
      <c r="L148" s="124"/>
      <c r="M148" s="118"/>
      <c r="N148" s="115"/>
      <c r="O148" s="118"/>
      <c r="P148" s="125"/>
      <c r="Q148" s="126"/>
      <c r="R148" s="126"/>
      <c r="S148" s="115"/>
      <c r="T148" s="118"/>
      <c r="U148" s="127"/>
    </row>
    <row r="149" spans="10:21" x14ac:dyDescent="0.3">
      <c r="J149" s="122"/>
      <c r="K149" s="123"/>
      <c r="L149" s="124"/>
      <c r="M149" s="118"/>
      <c r="N149" s="115"/>
      <c r="O149" s="118"/>
      <c r="P149" s="125"/>
      <c r="Q149" s="126"/>
      <c r="R149" s="126"/>
      <c r="S149" s="115"/>
      <c r="T149" s="118"/>
      <c r="U149" s="127"/>
    </row>
    <row r="150" spans="10:21" x14ac:dyDescent="0.3">
      <c r="J150" s="122"/>
      <c r="K150" s="123"/>
      <c r="L150" s="124"/>
      <c r="M150" s="118"/>
      <c r="N150" s="115"/>
      <c r="O150" s="118"/>
      <c r="P150" s="125"/>
      <c r="Q150" s="126"/>
      <c r="R150" s="126"/>
      <c r="S150" s="115"/>
      <c r="T150" s="118"/>
      <c r="U150" s="127"/>
    </row>
    <row r="151" spans="10:21" x14ac:dyDescent="0.3">
      <c r="J151" s="122"/>
      <c r="K151" s="123"/>
      <c r="L151" s="124"/>
      <c r="M151" s="118"/>
      <c r="N151" s="115"/>
      <c r="O151" s="118"/>
      <c r="P151" s="125"/>
      <c r="Q151" s="126"/>
      <c r="R151" s="126"/>
      <c r="S151" s="115"/>
      <c r="T151" s="118"/>
      <c r="U151" s="127"/>
    </row>
    <row r="152" spans="10:21" x14ac:dyDescent="0.3">
      <c r="J152" s="122"/>
      <c r="K152" s="123"/>
      <c r="L152" s="124"/>
      <c r="M152" s="118"/>
      <c r="N152" s="115"/>
      <c r="O152" s="118"/>
      <c r="P152" s="125"/>
      <c r="Q152" s="126"/>
      <c r="R152" s="126"/>
      <c r="S152" s="115"/>
      <c r="T152" s="118"/>
      <c r="U152" s="127"/>
    </row>
    <row r="153" spans="10:21" x14ac:dyDescent="0.3">
      <c r="J153" s="122"/>
      <c r="K153" s="123"/>
      <c r="L153" s="124"/>
      <c r="M153" s="118"/>
      <c r="N153" s="115"/>
      <c r="O153" s="118"/>
      <c r="P153" s="125"/>
      <c r="Q153" s="126"/>
      <c r="R153" s="126"/>
      <c r="S153" s="115"/>
      <c r="T153" s="118"/>
      <c r="U153" s="127"/>
    </row>
    <row r="154" spans="10:21" x14ac:dyDescent="0.3">
      <c r="J154" s="122"/>
      <c r="K154" s="123"/>
      <c r="L154" s="124"/>
      <c r="M154" s="118"/>
      <c r="N154" s="115"/>
      <c r="O154" s="118"/>
      <c r="P154" s="125"/>
      <c r="Q154" s="126"/>
      <c r="R154" s="126"/>
      <c r="S154" s="115"/>
      <c r="T154" s="118"/>
      <c r="U154" s="127"/>
    </row>
    <row r="155" spans="10:21" x14ac:dyDescent="0.3">
      <c r="J155" s="122"/>
      <c r="K155" s="123"/>
      <c r="L155" s="124"/>
      <c r="M155" s="118"/>
      <c r="N155" s="115"/>
      <c r="O155" s="118"/>
      <c r="P155" s="125"/>
      <c r="Q155" s="126"/>
      <c r="R155" s="126"/>
      <c r="S155" s="115"/>
      <c r="T155" s="118"/>
      <c r="U155" s="127"/>
    </row>
    <row r="156" spans="10:21" x14ac:dyDescent="0.3">
      <c r="J156" s="122"/>
      <c r="K156" s="123"/>
      <c r="L156" s="124"/>
      <c r="M156" s="118"/>
      <c r="N156" s="115"/>
      <c r="O156" s="118"/>
      <c r="P156" s="125"/>
      <c r="Q156" s="126"/>
      <c r="R156" s="126"/>
      <c r="S156" s="115"/>
      <c r="T156" s="118"/>
      <c r="U156" s="127"/>
    </row>
    <row r="157" spans="10:21" x14ac:dyDescent="0.3">
      <c r="J157" s="122"/>
      <c r="K157" s="123"/>
      <c r="L157" s="124"/>
      <c r="M157" s="118"/>
      <c r="N157" s="115"/>
      <c r="O157" s="118"/>
      <c r="P157" s="125"/>
      <c r="Q157" s="126"/>
      <c r="R157" s="126"/>
      <c r="S157" s="115"/>
      <c r="T157" s="118"/>
      <c r="U157" s="127"/>
    </row>
    <row r="158" spans="10:21" x14ac:dyDescent="0.3">
      <c r="J158" s="122"/>
      <c r="K158" s="123"/>
      <c r="L158" s="124"/>
      <c r="M158" s="118"/>
      <c r="N158" s="115"/>
      <c r="O158" s="118"/>
      <c r="P158" s="125"/>
      <c r="Q158" s="126"/>
      <c r="R158" s="126"/>
      <c r="S158" s="115"/>
      <c r="T158" s="118"/>
      <c r="U158" s="127"/>
    </row>
    <row r="159" spans="10:21" x14ac:dyDescent="0.3">
      <c r="J159" s="122"/>
      <c r="K159" s="123"/>
      <c r="L159" s="124"/>
      <c r="M159" s="118"/>
      <c r="N159" s="115"/>
      <c r="O159" s="118"/>
      <c r="P159" s="125"/>
      <c r="Q159" s="126"/>
      <c r="R159" s="126"/>
      <c r="S159" s="115"/>
      <c r="T159" s="118"/>
      <c r="U159" s="127"/>
    </row>
    <row r="160" spans="10:21" x14ac:dyDescent="0.3">
      <c r="J160" s="122"/>
      <c r="K160" s="123"/>
      <c r="L160" s="124"/>
      <c r="M160" s="118"/>
      <c r="N160" s="115"/>
      <c r="O160" s="118"/>
      <c r="P160" s="125"/>
      <c r="Q160" s="126"/>
      <c r="R160" s="126"/>
      <c r="S160" s="115"/>
      <c r="T160" s="118"/>
      <c r="U160" s="127"/>
    </row>
    <row r="161" spans="10:21" x14ac:dyDescent="0.3">
      <c r="J161" s="122"/>
      <c r="K161" s="123"/>
      <c r="L161" s="124"/>
      <c r="M161" s="118"/>
      <c r="N161" s="115"/>
      <c r="O161" s="118"/>
      <c r="P161" s="125"/>
      <c r="Q161" s="126"/>
      <c r="R161" s="126"/>
      <c r="S161" s="115"/>
      <c r="T161" s="118"/>
      <c r="U161" s="127"/>
    </row>
    <row r="162" spans="10:21" x14ac:dyDescent="0.3">
      <c r="J162" s="122"/>
      <c r="K162" s="123"/>
      <c r="L162" s="124"/>
      <c r="M162" s="118"/>
      <c r="N162" s="115"/>
      <c r="O162" s="118"/>
      <c r="P162" s="125"/>
      <c r="Q162" s="126"/>
      <c r="R162" s="126"/>
      <c r="S162" s="115"/>
      <c r="T162" s="118"/>
      <c r="U162" s="127"/>
    </row>
    <row r="163" spans="10:21" x14ac:dyDescent="0.3">
      <c r="J163" s="122"/>
      <c r="K163" s="123"/>
      <c r="L163" s="124"/>
      <c r="M163" s="118"/>
      <c r="N163" s="115"/>
      <c r="O163" s="118"/>
      <c r="P163" s="125"/>
      <c r="Q163" s="126"/>
      <c r="R163" s="126"/>
      <c r="S163" s="115"/>
      <c r="T163" s="118"/>
      <c r="U163" s="127"/>
    </row>
    <row r="164" spans="10:21" x14ac:dyDescent="0.3">
      <c r="J164" s="122"/>
      <c r="K164" s="123"/>
      <c r="L164" s="124"/>
      <c r="M164" s="118"/>
      <c r="N164" s="115"/>
      <c r="O164" s="118"/>
      <c r="P164" s="125"/>
      <c r="Q164" s="126"/>
      <c r="R164" s="126"/>
      <c r="S164" s="115"/>
      <c r="T164" s="118"/>
      <c r="U164" s="127"/>
    </row>
    <row r="165" spans="10:21" x14ac:dyDescent="0.3">
      <c r="J165" s="122"/>
      <c r="K165" s="123"/>
      <c r="L165" s="124"/>
      <c r="M165" s="118"/>
      <c r="N165" s="115"/>
      <c r="O165" s="118"/>
      <c r="P165" s="125"/>
      <c r="Q165" s="126"/>
      <c r="R165" s="126"/>
      <c r="S165" s="115"/>
      <c r="T165" s="118"/>
      <c r="U165" s="127"/>
    </row>
    <row r="166" spans="10:21" x14ac:dyDescent="0.3">
      <c r="J166" s="122"/>
      <c r="K166" s="123"/>
      <c r="L166" s="124"/>
      <c r="M166" s="118"/>
      <c r="N166" s="115"/>
      <c r="O166" s="118"/>
      <c r="P166" s="125"/>
      <c r="Q166" s="126"/>
      <c r="R166" s="126"/>
      <c r="S166" s="115"/>
      <c r="T166" s="118"/>
      <c r="U166" s="127"/>
    </row>
    <row r="167" spans="10:21" x14ac:dyDescent="0.3">
      <c r="J167" s="122"/>
      <c r="K167" s="123"/>
      <c r="L167" s="124"/>
      <c r="M167" s="118"/>
      <c r="N167" s="115"/>
      <c r="O167" s="118"/>
      <c r="P167" s="125"/>
      <c r="Q167" s="126"/>
      <c r="R167" s="126"/>
      <c r="S167" s="115"/>
      <c r="T167" s="118"/>
      <c r="U167" s="127"/>
    </row>
    <row r="168" spans="10:21" x14ac:dyDescent="0.3">
      <c r="J168" s="122"/>
      <c r="K168" s="123"/>
      <c r="L168" s="124"/>
      <c r="M168" s="118"/>
      <c r="N168" s="115"/>
      <c r="O168" s="118"/>
      <c r="P168" s="125"/>
      <c r="Q168" s="126"/>
      <c r="R168" s="126"/>
      <c r="S168" s="115"/>
      <c r="T168" s="118"/>
      <c r="U168" s="127"/>
    </row>
    <row r="169" spans="10:21" x14ac:dyDescent="0.3">
      <c r="J169" s="122"/>
      <c r="K169" s="123"/>
      <c r="L169" s="124"/>
      <c r="M169" s="118"/>
      <c r="N169" s="115"/>
      <c r="O169" s="118"/>
      <c r="P169" s="125"/>
      <c r="Q169" s="126"/>
      <c r="R169" s="126"/>
      <c r="S169" s="115"/>
      <c r="T169" s="118"/>
      <c r="U169" s="127"/>
    </row>
    <row r="170" spans="10:21" x14ac:dyDescent="0.3">
      <c r="J170" s="122"/>
      <c r="K170" s="123"/>
      <c r="L170" s="124"/>
      <c r="M170" s="118"/>
      <c r="N170" s="115"/>
      <c r="O170" s="118"/>
      <c r="P170" s="125"/>
      <c r="Q170" s="126"/>
      <c r="R170" s="126"/>
      <c r="S170" s="115"/>
      <c r="T170" s="118"/>
      <c r="U170" s="127"/>
    </row>
    <row r="171" spans="10:21" x14ac:dyDescent="0.3">
      <c r="J171" s="122"/>
      <c r="K171" s="123"/>
      <c r="L171" s="124"/>
      <c r="M171" s="118"/>
      <c r="N171" s="115"/>
      <c r="O171" s="118"/>
      <c r="P171" s="125"/>
      <c r="Q171" s="126"/>
      <c r="R171" s="126"/>
      <c r="S171" s="115"/>
      <c r="T171" s="118"/>
      <c r="U171" s="127"/>
    </row>
    <row r="172" spans="10:21" x14ac:dyDescent="0.3">
      <c r="J172" s="122"/>
      <c r="K172" s="123"/>
      <c r="L172" s="124"/>
      <c r="M172" s="118"/>
      <c r="N172" s="115"/>
      <c r="O172" s="118"/>
      <c r="P172" s="125"/>
      <c r="Q172" s="126"/>
      <c r="R172" s="126"/>
      <c r="S172" s="115"/>
      <c r="T172" s="118"/>
      <c r="U172" s="127"/>
    </row>
    <row r="173" spans="10:21" x14ac:dyDescent="0.3">
      <c r="J173" s="122"/>
      <c r="K173" s="123"/>
      <c r="L173" s="124"/>
      <c r="M173" s="118"/>
      <c r="N173" s="115"/>
      <c r="O173" s="118"/>
      <c r="P173" s="125"/>
      <c r="Q173" s="126"/>
      <c r="R173" s="126"/>
      <c r="S173" s="115"/>
      <c r="T173" s="118"/>
      <c r="U173" s="127"/>
    </row>
    <row r="174" spans="10:21" x14ac:dyDescent="0.3">
      <c r="J174" s="122"/>
      <c r="K174" s="123"/>
      <c r="L174" s="124"/>
      <c r="M174" s="118"/>
      <c r="N174" s="115"/>
      <c r="O174" s="118"/>
      <c r="P174" s="125"/>
      <c r="Q174" s="126"/>
      <c r="R174" s="126"/>
      <c r="S174" s="115"/>
      <c r="T174" s="118"/>
      <c r="U174" s="127"/>
    </row>
    <row r="175" spans="10:21" x14ac:dyDescent="0.3">
      <c r="J175" s="122"/>
      <c r="K175" s="123"/>
      <c r="L175" s="124"/>
      <c r="M175" s="118"/>
      <c r="N175" s="115"/>
      <c r="O175" s="118"/>
      <c r="P175" s="125"/>
      <c r="Q175" s="126"/>
      <c r="R175" s="126"/>
      <c r="S175" s="115"/>
      <c r="T175" s="118"/>
      <c r="U175" s="127"/>
    </row>
    <row r="176" spans="10:21" x14ac:dyDescent="0.3">
      <c r="J176" s="122"/>
      <c r="K176" s="123"/>
      <c r="L176" s="124"/>
      <c r="M176" s="118"/>
      <c r="N176" s="115"/>
      <c r="O176" s="118"/>
      <c r="P176" s="125"/>
      <c r="Q176" s="126"/>
      <c r="R176" s="126"/>
      <c r="S176" s="115"/>
      <c r="T176" s="118"/>
      <c r="U176" s="127"/>
    </row>
    <row r="177" spans="10:21" x14ac:dyDescent="0.3">
      <c r="J177" s="122"/>
      <c r="K177" s="123"/>
      <c r="L177" s="124"/>
      <c r="M177" s="118"/>
      <c r="N177" s="115"/>
      <c r="O177" s="118"/>
      <c r="P177" s="125"/>
      <c r="Q177" s="126"/>
      <c r="R177" s="126"/>
      <c r="S177" s="115"/>
      <c r="T177" s="118"/>
      <c r="U177" s="127"/>
    </row>
    <row r="178" spans="10:21" x14ac:dyDescent="0.3">
      <c r="J178" s="122"/>
      <c r="K178" s="123"/>
      <c r="L178" s="124"/>
      <c r="M178" s="118"/>
      <c r="N178" s="115"/>
      <c r="O178" s="118"/>
      <c r="P178" s="125"/>
      <c r="Q178" s="126"/>
      <c r="R178" s="126"/>
      <c r="S178" s="115"/>
      <c r="T178" s="118"/>
      <c r="U178" s="127"/>
    </row>
    <row r="179" spans="10:21" x14ac:dyDescent="0.3">
      <c r="J179" s="122"/>
      <c r="K179" s="123"/>
      <c r="L179" s="124"/>
      <c r="M179" s="118"/>
      <c r="N179" s="115"/>
      <c r="O179" s="118"/>
      <c r="P179" s="125"/>
      <c r="Q179" s="126"/>
      <c r="R179" s="126"/>
      <c r="S179" s="115"/>
      <c r="T179" s="118"/>
      <c r="U179" s="127"/>
    </row>
    <row r="180" spans="10:21" x14ac:dyDescent="0.3">
      <c r="J180" s="122"/>
      <c r="K180" s="123"/>
      <c r="L180" s="124"/>
      <c r="M180" s="118"/>
      <c r="N180" s="115"/>
      <c r="O180" s="118"/>
      <c r="P180" s="125"/>
      <c r="Q180" s="126"/>
      <c r="R180" s="126"/>
      <c r="S180" s="115"/>
      <c r="T180" s="118"/>
      <c r="U180" s="127"/>
    </row>
    <row r="181" spans="10:21" x14ac:dyDescent="0.3">
      <c r="J181" s="122"/>
      <c r="K181" s="123"/>
      <c r="L181" s="124"/>
      <c r="M181" s="118"/>
      <c r="N181" s="115"/>
      <c r="O181" s="118"/>
      <c r="P181" s="125"/>
      <c r="Q181" s="126"/>
      <c r="R181" s="126"/>
      <c r="S181" s="115"/>
      <c r="T181" s="118"/>
      <c r="U181" s="127"/>
    </row>
    <row r="182" spans="10:21" x14ac:dyDescent="0.3">
      <c r="J182" s="122"/>
      <c r="K182" s="123"/>
      <c r="L182" s="124"/>
      <c r="M182" s="118"/>
      <c r="N182" s="115"/>
      <c r="O182" s="118"/>
      <c r="P182" s="125"/>
      <c r="Q182" s="126"/>
      <c r="R182" s="126"/>
      <c r="S182" s="115"/>
      <c r="T182" s="118"/>
      <c r="U182" s="127"/>
    </row>
    <row r="183" spans="10:21" x14ac:dyDescent="0.3">
      <c r="J183" s="122"/>
      <c r="K183" s="123"/>
      <c r="L183" s="124"/>
      <c r="M183" s="118"/>
      <c r="N183" s="115"/>
      <c r="O183" s="118"/>
      <c r="P183" s="125"/>
      <c r="Q183" s="126"/>
      <c r="R183" s="126"/>
      <c r="S183" s="115"/>
      <c r="T183" s="118"/>
      <c r="U183" s="127"/>
    </row>
    <row r="184" spans="10:21" x14ac:dyDescent="0.3">
      <c r="J184" s="122"/>
      <c r="K184" s="123"/>
      <c r="L184" s="124"/>
      <c r="M184" s="118"/>
      <c r="N184" s="115"/>
      <c r="O184" s="118"/>
      <c r="P184" s="125"/>
      <c r="Q184" s="126"/>
      <c r="R184" s="126"/>
      <c r="S184" s="115"/>
      <c r="T184" s="118"/>
      <c r="U184" s="127"/>
    </row>
    <row r="185" spans="10:21" x14ac:dyDescent="0.3">
      <c r="J185" s="122"/>
      <c r="K185" s="123"/>
      <c r="L185" s="124"/>
      <c r="M185" s="118"/>
      <c r="N185" s="115"/>
      <c r="O185" s="118"/>
      <c r="P185" s="125"/>
      <c r="Q185" s="126"/>
      <c r="R185" s="126"/>
      <c r="S185" s="115"/>
      <c r="T185" s="118"/>
      <c r="U185" s="127"/>
    </row>
    <row r="186" spans="10:21" x14ac:dyDescent="0.3">
      <c r="J186" s="122"/>
      <c r="K186" s="123"/>
      <c r="L186" s="124"/>
      <c r="M186" s="118"/>
      <c r="N186" s="115"/>
      <c r="O186" s="118"/>
      <c r="P186" s="125"/>
      <c r="Q186" s="126"/>
      <c r="R186" s="126"/>
      <c r="S186" s="115"/>
      <c r="T186" s="118"/>
      <c r="U186" s="127"/>
    </row>
    <row r="187" spans="10:21" x14ac:dyDescent="0.3">
      <c r="J187" s="122"/>
      <c r="K187" s="123"/>
      <c r="L187" s="124"/>
      <c r="M187" s="118"/>
      <c r="N187" s="115"/>
      <c r="O187" s="118"/>
      <c r="P187" s="125"/>
      <c r="Q187" s="126"/>
      <c r="R187" s="126"/>
      <c r="S187" s="115"/>
      <c r="T187" s="118"/>
      <c r="U187" s="127"/>
    </row>
    <row r="188" spans="10:21" x14ac:dyDescent="0.3">
      <c r="J188" s="122"/>
      <c r="K188" s="123"/>
      <c r="L188" s="124"/>
      <c r="M188" s="118"/>
      <c r="N188" s="115"/>
      <c r="O188" s="118"/>
      <c r="P188" s="125"/>
      <c r="Q188" s="126"/>
      <c r="R188" s="126"/>
      <c r="S188" s="115"/>
      <c r="T188" s="118"/>
      <c r="U188" s="127"/>
    </row>
    <row r="189" spans="10:21" x14ac:dyDescent="0.3">
      <c r="J189" s="122"/>
      <c r="K189" s="123"/>
      <c r="L189" s="124"/>
      <c r="M189" s="118"/>
      <c r="N189" s="115"/>
      <c r="O189" s="118"/>
      <c r="P189" s="125"/>
      <c r="Q189" s="126"/>
      <c r="R189" s="126"/>
      <c r="S189" s="115"/>
      <c r="T189" s="118"/>
      <c r="U189" s="127"/>
    </row>
    <row r="190" spans="10:21" x14ac:dyDescent="0.3">
      <c r="J190" s="122"/>
      <c r="K190" s="123"/>
      <c r="L190" s="124"/>
      <c r="M190" s="118"/>
      <c r="N190" s="115"/>
      <c r="O190" s="118"/>
      <c r="P190" s="125"/>
      <c r="Q190" s="126"/>
      <c r="R190" s="126"/>
      <c r="S190" s="115"/>
      <c r="T190" s="118"/>
      <c r="U190" s="127"/>
    </row>
    <row r="191" spans="10:21" x14ac:dyDescent="0.3">
      <c r="J191" s="122"/>
      <c r="K191" s="123"/>
      <c r="L191" s="124"/>
      <c r="M191" s="118"/>
      <c r="N191" s="115"/>
      <c r="O191" s="118"/>
      <c r="P191" s="125"/>
      <c r="Q191" s="126"/>
      <c r="R191" s="126"/>
      <c r="S191" s="115"/>
      <c r="T191" s="118"/>
      <c r="U191" s="127"/>
    </row>
    <row r="192" spans="10:21" x14ac:dyDescent="0.3">
      <c r="J192" s="122"/>
      <c r="K192" s="123"/>
      <c r="L192" s="124"/>
      <c r="M192" s="118"/>
      <c r="N192" s="115"/>
      <c r="O192" s="118"/>
      <c r="P192" s="125"/>
      <c r="Q192" s="126"/>
      <c r="R192" s="126"/>
      <c r="S192" s="115"/>
      <c r="T192" s="118"/>
      <c r="U192" s="127"/>
    </row>
    <row r="193" spans="10:21" x14ac:dyDescent="0.3">
      <c r="J193" s="122"/>
      <c r="K193" s="123"/>
      <c r="L193" s="124"/>
      <c r="M193" s="118"/>
      <c r="N193" s="115"/>
      <c r="O193" s="118"/>
      <c r="P193" s="125"/>
      <c r="Q193" s="126"/>
      <c r="R193" s="126"/>
      <c r="S193" s="115"/>
      <c r="T193" s="118"/>
      <c r="U193" s="127"/>
    </row>
    <row r="194" spans="10:21" x14ac:dyDescent="0.3">
      <c r="J194" s="122"/>
      <c r="K194" s="123"/>
      <c r="L194" s="124"/>
      <c r="M194" s="118"/>
      <c r="N194" s="115"/>
      <c r="O194" s="118"/>
      <c r="P194" s="125"/>
      <c r="Q194" s="126"/>
      <c r="R194" s="126"/>
      <c r="S194" s="115"/>
      <c r="T194" s="118"/>
      <c r="U194" s="127"/>
    </row>
    <row r="195" spans="10:21" x14ac:dyDescent="0.3">
      <c r="J195" s="122"/>
      <c r="K195" s="123"/>
      <c r="L195" s="124"/>
      <c r="M195" s="118"/>
      <c r="N195" s="115"/>
      <c r="O195" s="118"/>
      <c r="P195" s="125"/>
      <c r="Q195" s="126"/>
      <c r="R195" s="126"/>
      <c r="S195" s="115"/>
      <c r="T195" s="118"/>
      <c r="U195" s="127"/>
    </row>
    <row r="196" spans="10:21" x14ac:dyDescent="0.3">
      <c r="J196" s="122"/>
      <c r="K196" s="123"/>
      <c r="L196" s="124"/>
      <c r="M196" s="118"/>
      <c r="N196" s="115"/>
      <c r="O196" s="118"/>
      <c r="P196" s="125"/>
      <c r="Q196" s="126"/>
      <c r="R196" s="126"/>
      <c r="S196" s="115"/>
      <c r="T196" s="118"/>
      <c r="U196" s="127"/>
    </row>
    <row r="197" spans="10:21" x14ac:dyDescent="0.3">
      <c r="J197" s="122"/>
      <c r="K197" s="123"/>
      <c r="L197" s="124"/>
      <c r="M197" s="118"/>
      <c r="N197" s="115"/>
      <c r="O197" s="118"/>
      <c r="P197" s="125"/>
      <c r="Q197" s="126"/>
      <c r="R197" s="126"/>
      <c r="S197" s="115"/>
      <c r="T197" s="118"/>
      <c r="U197" s="127"/>
    </row>
    <row r="198" spans="10:21" x14ac:dyDescent="0.3">
      <c r="J198" s="122"/>
      <c r="K198" s="123"/>
      <c r="L198" s="124"/>
      <c r="M198" s="118"/>
      <c r="N198" s="115"/>
      <c r="O198" s="118"/>
      <c r="P198" s="125"/>
      <c r="Q198" s="126"/>
      <c r="R198" s="126"/>
      <c r="S198" s="115"/>
      <c r="T198" s="118"/>
      <c r="U198" s="127"/>
    </row>
    <row r="199" spans="10:21" x14ac:dyDescent="0.3">
      <c r="J199" s="122"/>
      <c r="K199" s="123"/>
      <c r="L199" s="124"/>
      <c r="M199" s="118"/>
      <c r="N199" s="115"/>
      <c r="O199" s="118"/>
      <c r="P199" s="125"/>
      <c r="Q199" s="126"/>
      <c r="R199" s="126"/>
      <c r="S199" s="115"/>
      <c r="T199" s="118"/>
      <c r="U199" s="127"/>
    </row>
    <row r="200" spans="10:21" x14ac:dyDescent="0.3">
      <c r="J200" s="122"/>
      <c r="K200" s="123"/>
      <c r="L200" s="124"/>
      <c r="M200" s="118"/>
      <c r="N200" s="115"/>
      <c r="O200" s="118"/>
      <c r="P200" s="125"/>
      <c r="Q200" s="126"/>
      <c r="R200" s="126"/>
      <c r="S200" s="115"/>
      <c r="T200" s="118"/>
      <c r="U200" s="127"/>
    </row>
    <row r="201" spans="10:21" x14ac:dyDescent="0.3">
      <c r="J201" s="122"/>
      <c r="K201" s="123"/>
      <c r="L201" s="124"/>
      <c r="M201" s="118"/>
      <c r="N201" s="115"/>
      <c r="O201" s="118"/>
      <c r="P201" s="125"/>
      <c r="Q201" s="126"/>
      <c r="R201" s="126"/>
      <c r="S201" s="115"/>
      <c r="T201" s="118"/>
      <c r="U201" s="127"/>
    </row>
    <row r="202" spans="10:21" x14ac:dyDescent="0.3">
      <c r="J202" s="122"/>
      <c r="K202" s="123"/>
      <c r="L202" s="124"/>
      <c r="M202" s="118"/>
      <c r="N202" s="115"/>
      <c r="O202" s="118"/>
      <c r="P202" s="125"/>
      <c r="Q202" s="126"/>
      <c r="R202" s="126"/>
      <c r="S202" s="115"/>
      <c r="T202" s="118"/>
      <c r="U202" s="127"/>
    </row>
    <row r="203" spans="10:21" x14ac:dyDescent="0.3">
      <c r="J203" s="122"/>
      <c r="K203" s="123"/>
      <c r="L203" s="124"/>
      <c r="M203" s="118"/>
      <c r="N203" s="115"/>
      <c r="O203" s="118"/>
      <c r="P203" s="125"/>
      <c r="Q203" s="126"/>
      <c r="R203" s="126"/>
      <c r="S203" s="115"/>
      <c r="T203" s="118"/>
      <c r="U203" s="127"/>
    </row>
    <row r="204" spans="10:21" x14ac:dyDescent="0.3">
      <c r="J204" s="122"/>
      <c r="K204" s="123"/>
      <c r="L204" s="124"/>
      <c r="M204" s="118"/>
      <c r="N204" s="115"/>
      <c r="O204" s="118"/>
      <c r="P204" s="125"/>
      <c r="Q204" s="126"/>
      <c r="R204" s="126"/>
      <c r="S204" s="115"/>
      <c r="T204" s="118"/>
      <c r="U204" s="127"/>
    </row>
    <row r="205" spans="10:21" x14ac:dyDescent="0.3">
      <c r="J205" s="122"/>
      <c r="K205" s="123"/>
      <c r="L205" s="124"/>
      <c r="M205" s="118"/>
      <c r="N205" s="115"/>
      <c r="O205" s="118"/>
      <c r="P205" s="125"/>
      <c r="Q205" s="126"/>
      <c r="R205" s="126"/>
      <c r="S205" s="115"/>
      <c r="T205" s="118"/>
      <c r="U205" s="127"/>
    </row>
    <row r="206" spans="10:21" x14ac:dyDescent="0.3">
      <c r="J206" s="122"/>
      <c r="K206" s="123"/>
      <c r="L206" s="124"/>
      <c r="M206" s="118"/>
      <c r="N206" s="115"/>
      <c r="O206" s="118"/>
      <c r="P206" s="125"/>
      <c r="Q206" s="126"/>
      <c r="R206" s="126"/>
      <c r="S206" s="115"/>
      <c r="T206" s="118"/>
      <c r="U206" s="127"/>
    </row>
    <row r="207" spans="10:21" x14ac:dyDescent="0.3">
      <c r="J207" s="122"/>
      <c r="K207" s="123"/>
      <c r="L207" s="124"/>
      <c r="M207" s="118"/>
      <c r="N207" s="115"/>
      <c r="O207" s="118"/>
      <c r="P207" s="125"/>
      <c r="Q207" s="126"/>
      <c r="R207" s="126"/>
      <c r="S207" s="115"/>
      <c r="T207" s="118"/>
      <c r="U207" s="127"/>
    </row>
    <row r="208" spans="10:21" x14ac:dyDescent="0.3">
      <c r="J208" s="122"/>
      <c r="K208" s="123"/>
      <c r="L208" s="124"/>
      <c r="M208" s="118"/>
      <c r="N208" s="115"/>
      <c r="O208" s="118"/>
      <c r="P208" s="125"/>
      <c r="Q208" s="126"/>
      <c r="R208" s="126"/>
      <c r="S208" s="115"/>
      <c r="T208" s="118"/>
      <c r="U208" s="127"/>
    </row>
    <row r="209" spans="10:21" x14ac:dyDescent="0.3">
      <c r="J209" s="122"/>
      <c r="K209" s="123"/>
      <c r="L209" s="124"/>
      <c r="M209" s="118"/>
      <c r="N209" s="115"/>
      <c r="O209" s="118"/>
      <c r="P209" s="125"/>
      <c r="Q209" s="126"/>
      <c r="R209" s="126"/>
      <c r="S209" s="115"/>
      <c r="T209" s="118"/>
      <c r="U209" s="127"/>
    </row>
    <row r="210" spans="10:21" x14ac:dyDescent="0.3">
      <c r="J210" s="122"/>
      <c r="K210" s="123"/>
      <c r="L210" s="124"/>
      <c r="M210" s="118"/>
      <c r="N210" s="115"/>
      <c r="O210" s="118"/>
      <c r="P210" s="125"/>
      <c r="Q210" s="126"/>
      <c r="R210" s="126"/>
      <c r="S210" s="115"/>
      <c r="T210" s="118"/>
      <c r="U210" s="127"/>
    </row>
  </sheetData>
  <mergeCells count="19">
    <mergeCell ref="B91:E91"/>
    <mergeCell ref="F91:H91"/>
    <mergeCell ref="B92:E92"/>
    <mergeCell ref="F92:H92"/>
    <mergeCell ref="B93:E93"/>
    <mergeCell ref="F93:H93"/>
    <mergeCell ref="B90:E90"/>
    <mergeCell ref="F90:H90"/>
    <mergeCell ref="B2:H2"/>
    <mergeCell ref="B3:H3"/>
    <mergeCell ref="D5:H5"/>
    <mergeCell ref="D6:H6"/>
    <mergeCell ref="D7:H7"/>
    <mergeCell ref="D8:H8"/>
    <mergeCell ref="B80:H80"/>
    <mergeCell ref="B88:E88"/>
    <mergeCell ref="F88:H88"/>
    <mergeCell ref="B89:E89"/>
    <mergeCell ref="F89:H89"/>
  </mergeCells>
  <dataValidations count="1">
    <dataValidation type="list" allowBlank="1" showInputMessage="1" showErrorMessage="1" sqref="U9" xr:uid="{FD26A18B-E5EA-45E8-A302-CCDDD8DA4BCD}">
      <formula1>$V$11:$V$41</formula1>
    </dataValidation>
  </dataValidations>
  <pageMargins left="0.78740157480314965" right="0.39370078740157483" top="0.59055118110236227" bottom="0.59055118110236227" header="0.31496062992125984" footer="0.31496062992125984"/>
  <pageSetup paperSize="256" scale="84" fitToHeight="0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E1FF6-F57F-4F1B-BBC1-9897715E6A06}">
  <sheetPr>
    <tabColor rgb="FF92D050"/>
    <pageSetUpPr fitToPage="1"/>
  </sheetPr>
  <dimension ref="B1:V215"/>
  <sheetViews>
    <sheetView topLeftCell="A79" zoomScale="130" zoomScaleNormal="130" workbookViewId="0">
      <selection activeCell="B79" sqref="B79"/>
    </sheetView>
  </sheetViews>
  <sheetFormatPr defaultColWidth="9.21875" defaultRowHeight="13.8" x14ac:dyDescent="0.3"/>
  <cols>
    <col min="1" max="1" width="9.21875" style="116"/>
    <col min="2" max="2" width="16.21875" style="162" bestFit="1" customWidth="1"/>
    <col min="3" max="3" width="8.77734375" style="162" customWidth="1"/>
    <col min="4" max="4" width="8.77734375" style="116" customWidth="1"/>
    <col min="5" max="5" width="35.77734375" style="116" customWidth="1"/>
    <col min="6" max="8" width="13.77734375" style="123" customWidth="1"/>
    <col min="9" max="9" width="1.77734375" style="116" bestFit="1" customWidth="1"/>
    <col min="10" max="11" width="3.77734375" style="116" bestFit="1" customWidth="1"/>
    <col min="12" max="12" width="9.44140625" style="116" bestFit="1" customWidth="1"/>
    <col min="13" max="13" width="18.21875" style="116" bestFit="1" customWidth="1"/>
    <col min="14" max="14" width="39" style="116" bestFit="1" customWidth="1"/>
    <col min="15" max="15" width="4.21875" style="116" bestFit="1" customWidth="1"/>
    <col min="16" max="16" width="34" style="116" bestFit="1" customWidth="1"/>
    <col min="17" max="17" width="20.21875" style="116" bestFit="1" customWidth="1"/>
    <col min="18" max="18" width="21" style="116" bestFit="1" customWidth="1"/>
    <col min="19" max="19" width="8" style="116" bestFit="1" customWidth="1"/>
    <col min="20" max="20" width="6.77734375" style="116" bestFit="1" customWidth="1"/>
    <col min="21" max="21" width="44" style="116" bestFit="1" customWidth="1"/>
    <col min="22" max="22" width="6.77734375" style="116" bestFit="1" customWidth="1"/>
    <col min="23" max="16384" width="9.21875" style="116"/>
  </cols>
  <sheetData>
    <row r="1" spans="2:22" ht="27.6" hidden="1" x14ac:dyDescent="0.3">
      <c r="B1" s="105" t="s">
        <v>6</v>
      </c>
      <c r="C1" s="105" t="s">
        <v>7</v>
      </c>
      <c r="D1" s="105" t="s">
        <v>8</v>
      </c>
      <c r="E1" s="105" t="s">
        <v>9</v>
      </c>
      <c r="F1" s="106" t="s">
        <v>10</v>
      </c>
      <c r="G1" s="106" t="s">
        <v>11</v>
      </c>
      <c r="H1" s="107" t="s">
        <v>12</v>
      </c>
      <c r="I1" s="116">
        <v>1</v>
      </c>
      <c r="J1" s="108" t="s">
        <v>38</v>
      </c>
      <c r="K1" s="108" t="s">
        <v>39</v>
      </c>
      <c r="L1" s="109" t="s">
        <v>40</v>
      </c>
      <c r="M1" s="110" t="s">
        <v>41</v>
      </c>
      <c r="N1" s="110" t="s">
        <v>42</v>
      </c>
      <c r="O1" s="110" t="s">
        <v>43</v>
      </c>
      <c r="P1" s="110" t="s">
        <v>44</v>
      </c>
      <c r="Q1" s="110" t="s">
        <v>45</v>
      </c>
      <c r="R1" s="110" t="s">
        <v>46</v>
      </c>
      <c r="S1" s="110" t="s">
        <v>47</v>
      </c>
      <c r="T1" s="110" t="s">
        <v>48</v>
      </c>
      <c r="U1" s="110" t="s">
        <v>49</v>
      </c>
      <c r="V1" s="111" t="s">
        <v>37</v>
      </c>
    </row>
    <row r="2" spans="2:22" ht="15.6" x14ac:dyDescent="0.3">
      <c r="B2" s="249" t="s">
        <v>51</v>
      </c>
      <c r="C2" s="249"/>
      <c r="D2" s="249"/>
      <c r="E2" s="249"/>
      <c r="F2" s="249"/>
      <c r="G2" s="249"/>
      <c r="H2" s="249"/>
    </row>
    <row r="3" spans="2:22" ht="15.6" x14ac:dyDescent="0.3">
      <c r="B3" s="249" t="s">
        <v>183</v>
      </c>
      <c r="C3" s="249"/>
      <c r="D3" s="249"/>
      <c r="E3" s="249"/>
      <c r="F3" s="249"/>
      <c r="G3" s="249"/>
      <c r="H3" s="249"/>
    </row>
    <row r="4" spans="2:22" x14ac:dyDescent="0.3">
      <c r="B4" s="1"/>
      <c r="C4" s="1"/>
      <c r="D4" s="1"/>
      <c r="E4" s="1"/>
      <c r="F4" s="11"/>
      <c r="G4" s="11"/>
      <c r="H4" s="11"/>
    </row>
    <row r="5" spans="2:22" x14ac:dyDescent="0.3">
      <c r="B5" s="12" t="s">
        <v>0</v>
      </c>
      <c r="C5" s="1"/>
      <c r="D5" s="251" t="s">
        <v>13</v>
      </c>
      <c r="E5" s="251"/>
      <c r="F5" s="251"/>
      <c r="G5" s="251"/>
      <c r="H5" s="251"/>
    </row>
    <row r="6" spans="2:22" x14ac:dyDescent="0.3">
      <c r="B6" s="12" t="s">
        <v>1</v>
      </c>
      <c r="C6" s="1"/>
      <c r="D6" s="251" t="s">
        <v>14</v>
      </c>
      <c r="E6" s="251"/>
      <c r="F6" s="251"/>
      <c r="G6" s="251"/>
      <c r="H6" s="251"/>
    </row>
    <row r="7" spans="2:22" x14ac:dyDescent="0.3">
      <c r="B7" s="12" t="s">
        <v>2</v>
      </c>
      <c r="C7" s="1"/>
      <c r="D7" s="251" t="s">
        <v>3</v>
      </c>
      <c r="E7" s="251"/>
      <c r="F7" s="251"/>
      <c r="G7" s="251"/>
      <c r="H7" s="251"/>
      <c r="I7" s="151"/>
    </row>
    <row r="8" spans="2:22" x14ac:dyDescent="0.3">
      <c r="B8" s="12" t="s">
        <v>4</v>
      </c>
      <c r="C8" s="1"/>
      <c r="D8" s="251" t="s">
        <v>5</v>
      </c>
      <c r="E8" s="251"/>
      <c r="F8" s="251"/>
      <c r="G8" s="251"/>
      <c r="H8" s="251"/>
      <c r="I8" s="152"/>
    </row>
    <row r="9" spans="2:22" x14ac:dyDescent="0.3">
      <c r="B9" s="48"/>
      <c r="C9" s="48"/>
      <c r="D9" s="48"/>
      <c r="E9" s="33"/>
      <c r="F9" s="40"/>
      <c r="G9" s="153"/>
      <c r="H9" s="40"/>
      <c r="J9" s="115"/>
      <c r="L9" s="154">
        <v>2</v>
      </c>
      <c r="M9" s="118"/>
      <c r="N9" s="115"/>
      <c r="O9" s="115"/>
      <c r="P9" s="115"/>
      <c r="Q9" s="115"/>
      <c r="R9" s="115"/>
      <c r="S9" s="115"/>
      <c r="T9" s="111" t="s">
        <v>37</v>
      </c>
      <c r="U9" s="115"/>
      <c r="V9" s="115"/>
    </row>
    <row r="10" spans="2:22" s="187" customFormat="1" ht="27.6" x14ac:dyDescent="0.3">
      <c r="B10" s="119" t="s">
        <v>6</v>
      </c>
      <c r="C10" s="119" t="s">
        <v>7</v>
      </c>
      <c r="D10" s="119" t="s">
        <v>8</v>
      </c>
      <c r="E10" s="119" t="s">
        <v>9</v>
      </c>
      <c r="F10" s="120" t="s">
        <v>80</v>
      </c>
      <c r="G10" s="120" t="s">
        <v>79</v>
      </c>
      <c r="H10" s="121" t="s">
        <v>12</v>
      </c>
      <c r="J10" s="197" t="s">
        <v>38</v>
      </c>
      <c r="K10" s="197" t="s">
        <v>39</v>
      </c>
      <c r="L10" s="198" t="s">
        <v>40</v>
      </c>
      <c r="M10" s="199" t="s">
        <v>41</v>
      </c>
      <c r="N10" s="199" t="s">
        <v>42</v>
      </c>
      <c r="O10" s="199" t="s">
        <v>43</v>
      </c>
      <c r="P10" s="199" t="s">
        <v>44</v>
      </c>
      <c r="Q10" s="199" t="s">
        <v>45</v>
      </c>
      <c r="R10" s="199" t="s">
        <v>46</v>
      </c>
      <c r="S10" s="199" t="s">
        <v>47</v>
      </c>
      <c r="T10" s="199" t="s">
        <v>48</v>
      </c>
      <c r="U10" s="199" t="s">
        <v>49</v>
      </c>
      <c r="V10" s="195" t="s">
        <v>37</v>
      </c>
    </row>
    <row r="11" spans="2:22" ht="20.100000000000001" customHeight="1" x14ac:dyDescent="0.3">
      <c r="B11" s="104">
        <v>45962</v>
      </c>
      <c r="C11" s="155"/>
      <c r="D11" s="155"/>
      <c r="E11" s="156" t="s">
        <v>57</v>
      </c>
      <c r="F11" s="102">
        <v>298618182.48000002</v>
      </c>
      <c r="G11" s="157"/>
      <c r="H11" s="102">
        <f>F11</f>
        <v>298618182.48000002</v>
      </c>
      <c r="J11" s="122">
        <f t="shared" ref="J11:J74" si="0">D11</f>
        <v>0</v>
      </c>
      <c r="K11" s="123">
        <f t="shared" ref="K11:K74" si="1">DAY(B11)</f>
        <v>1</v>
      </c>
      <c r="L11" s="124" t="str">
        <f t="shared" ref="L11:L74" si="2">PROPER(TRIM(MID(SUBSTITUTE($B$3," ",REPT(" ",99)),99*INT((LEN($B$3)-LEN(SUBSTITUTE($B$3," ","")))/2),99)))</f>
        <v>November</v>
      </c>
      <c r="M11" s="118" t="str">
        <f t="shared" ref="M11:M74" si="3">IF(J11&lt;1," ","JV-KB/TK-"&amp;$L$11&amp;"-"&amp;J11)</f>
        <v xml:space="preserve"> </v>
      </c>
      <c r="N11" s="115" t="str">
        <f t="shared" ref="N11:N74" si="4">"KB/TK "&amp;E11</f>
        <v>KB/TK Saldo bulan lalu</v>
      </c>
      <c r="O11" s="118" t="s">
        <v>127</v>
      </c>
      <c r="P11" s="125" t="str">
        <f t="shared" ref="P11:P74" si="5">E11</f>
        <v>Saldo bulan lalu</v>
      </c>
      <c r="Q11" s="126">
        <f t="shared" ref="Q11:Q74" si="6">F11+G11</f>
        <v>298618182.48000002</v>
      </c>
      <c r="R11" s="126">
        <f t="shared" ref="R11:R74" si="7">Q11</f>
        <v>298618182.48000002</v>
      </c>
      <c r="S11" s="115"/>
      <c r="T11" s="118" t="str">
        <f t="shared" ref="T11:T74" si="8">$T$10</f>
        <v>UNIT</v>
      </c>
      <c r="U11" s="127" t="str">
        <f t="shared" ref="U11:U74" si="9">CONCATENATE(T11,N11)</f>
        <v>UNITKB/TK Saldo bulan lalu</v>
      </c>
      <c r="V11" s="111"/>
    </row>
    <row r="12" spans="2:22" ht="20.100000000000001" customHeight="1" x14ac:dyDescent="0.3">
      <c r="B12" s="104">
        <v>45962</v>
      </c>
      <c r="C12" s="155">
        <v>515108</v>
      </c>
      <c r="D12" s="155">
        <v>1</v>
      </c>
      <c r="E12" s="156" t="s">
        <v>70</v>
      </c>
      <c r="F12" s="102"/>
      <c r="G12" s="103">
        <v>103000</v>
      </c>
      <c r="H12" s="158">
        <f>H11+F12-G12</f>
        <v>298515182.48000002</v>
      </c>
      <c r="J12" s="122">
        <f t="shared" si="0"/>
        <v>1</v>
      </c>
      <c r="K12" s="123">
        <f t="shared" si="1"/>
        <v>1</v>
      </c>
      <c r="L12" s="124" t="str">
        <f t="shared" si="2"/>
        <v>November</v>
      </c>
      <c r="M12" s="118" t="str">
        <f t="shared" si="3"/>
        <v>JV-KB/TK-November-1</v>
      </c>
      <c r="N12" s="115" t="str">
        <f t="shared" si="4"/>
        <v>KB/TK Perawatan Gedung</v>
      </c>
      <c r="O12" s="118" t="s">
        <v>127</v>
      </c>
      <c r="P12" s="125" t="str">
        <f t="shared" si="5"/>
        <v>Perawatan Gedung</v>
      </c>
      <c r="Q12" s="126">
        <f t="shared" si="6"/>
        <v>103000</v>
      </c>
      <c r="R12" s="126">
        <f t="shared" si="7"/>
        <v>103000</v>
      </c>
      <c r="S12" s="115"/>
      <c r="T12" s="118" t="str">
        <f t="shared" si="8"/>
        <v>UNIT</v>
      </c>
      <c r="U12" s="127" t="str">
        <f t="shared" si="9"/>
        <v>UNITKB/TK Perawatan Gedung</v>
      </c>
      <c r="V12" s="111"/>
    </row>
    <row r="13" spans="2:22" s="187" customFormat="1" ht="20.100000000000001" customHeight="1" x14ac:dyDescent="0.3">
      <c r="B13" s="182">
        <v>45962</v>
      </c>
      <c r="C13" s="183">
        <v>530411</v>
      </c>
      <c r="D13" s="183">
        <v>2</v>
      </c>
      <c r="E13" s="201" t="s">
        <v>184</v>
      </c>
      <c r="F13" s="185"/>
      <c r="G13" s="186">
        <v>11280000</v>
      </c>
      <c r="H13" s="158">
        <f t="shared" ref="H13:H76" si="10">H12+F13-G13</f>
        <v>287235182.48000002</v>
      </c>
      <c r="J13" s="188">
        <f t="shared" si="0"/>
        <v>2</v>
      </c>
      <c r="K13" s="189">
        <f t="shared" si="1"/>
        <v>1</v>
      </c>
      <c r="L13" s="190" t="str">
        <f t="shared" si="2"/>
        <v>November</v>
      </c>
      <c r="M13" s="181" t="str">
        <f t="shared" si="3"/>
        <v>JV-KB/TK-November-2</v>
      </c>
      <c r="N13" s="191" t="str">
        <f t="shared" si="4"/>
        <v>KB/TK Mengenal Hijaiyah</v>
      </c>
      <c r="O13" s="181" t="s">
        <v>127</v>
      </c>
      <c r="P13" s="192" t="str">
        <f t="shared" si="5"/>
        <v>Mengenal Hijaiyah</v>
      </c>
      <c r="Q13" s="193">
        <f t="shared" si="6"/>
        <v>11280000</v>
      </c>
      <c r="R13" s="193">
        <f t="shared" si="7"/>
        <v>11280000</v>
      </c>
      <c r="S13" s="191"/>
      <c r="T13" s="181" t="str">
        <f t="shared" si="8"/>
        <v>UNIT</v>
      </c>
      <c r="U13" s="194" t="str">
        <f t="shared" si="9"/>
        <v>UNITKB/TK Mengenal Hijaiyah</v>
      </c>
      <c r="V13" s="195"/>
    </row>
    <row r="14" spans="2:22" ht="20.100000000000001" customHeight="1" x14ac:dyDescent="0.3">
      <c r="B14" s="104">
        <v>45962</v>
      </c>
      <c r="C14" s="155"/>
      <c r="D14" s="155"/>
      <c r="E14" s="156" t="s">
        <v>135</v>
      </c>
      <c r="F14" s="102"/>
      <c r="G14" s="103">
        <v>2500</v>
      </c>
      <c r="H14" s="158">
        <f t="shared" si="10"/>
        <v>287232682.48000002</v>
      </c>
      <c r="J14" s="122">
        <f t="shared" si="0"/>
        <v>0</v>
      </c>
      <c r="K14" s="123">
        <f t="shared" si="1"/>
        <v>1</v>
      </c>
      <c r="L14" s="124" t="str">
        <f t="shared" si="2"/>
        <v>November</v>
      </c>
      <c r="M14" s="118" t="str">
        <f t="shared" si="3"/>
        <v xml:space="preserve"> </v>
      </c>
      <c r="N14" s="115" t="str">
        <f t="shared" si="4"/>
        <v>KB/TK Biaya Pemindahbukuan e-Banking</v>
      </c>
      <c r="O14" s="118" t="s">
        <v>127</v>
      </c>
      <c r="P14" s="125" t="str">
        <f t="shared" si="5"/>
        <v>Biaya Pemindahbukuan e-Banking</v>
      </c>
      <c r="Q14" s="126">
        <f t="shared" si="6"/>
        <v>2500</v>
      </c>
      <c r="R14" s="126">
        <f t="shared" si="7"/>
        <v>2500</v>
      </c>
      <c r="S14" s="115"/>
      <c r="T14" s="118" t="str">
        <f t="shared" si="8"/>
        <v>UNIT</v>
      </c>
      <c r="U14" s="127" t="str">
        <f t="shared" si="9"/>
        <v>UNITKB/TK Biaya Pemindahbukuan e-Banking</v>
      </c>
      <c r="V14" s="111"/>
    </row>
    <row r="15" spans="2:22" ht="20.100000000000001" customHeight="1" x14ac:dyDescent="0.3">
      <c r="B15" s="104">
        <v>45962</v>
      </c>
      <c r="C15" s="155">
        <v>530805</v>
      </c>
      <c r="D15" s="155">
        <v>3</v>
      </c>
      <c r="E15" s="156" t="s">
        <v>17</v>
      </c>
      <c r="F15" s="102"/>
      <c r="G15" s="103">
        <v>150000</v>
      </c>
      <c r="H15" s="158">
        <f t="shared" si="10"/>
        <v>287082682.48000002</v>
      </c>
      <c r="J15" s="122">
        <f t="shared" si="0"/>
        <v>3</v>
      </c>
      <c r="K15" s="123">
        <f t="shared" si="1"/>
        <v>1</v>
      </c>
      <c r="L15" s="124" t="str">
        <f t="shared" si="2"/>
        <v>November</v>
      </c>
      <c r="M15" s="118" t="str">
        <f t="shared" si="3"/>
        <v>JV-KB/TK-November-3</v>
      </c>
      <c r="N15" s="115" t="str">
        <f t="shared" si="4"/>
        <v>KB/TK Bantuan Pulsa KS</v>
      </c>
      <c r="O15" s="118" t="s">
        <v>127</v>
      </c>
      <c r="P15" s="125" t="str">
        <f t="shared" si="5"/>
        <v>Bantuan Pulsa KS</v>
      </c>
      <c r="Q15" s="126">
        <f t="shared" si="6"/>
        <v>150000</v>
      </c>
      <c r="R15" s="126">
        <f t="shared" si="7"/>
        <v>150000</v>
      </c>
      <c r="S15" s="115"/>
      <c r="T15" s="118" t="str">
        <f t="shared" si="8"/>
        <v>UNIT</v>
      </c>
      <c r="U15" s="127" t="str">
        <f t="shared" si="9"/>
        <v>UNITKB/TK Bantuan Pulsa KS</v>
      </c>
      <c r="V15" s="111"/>
    </row>
    <row r="16" spans="2:22" ht="20.100000000000001" customHeight="1" x14ac:dyDescent="0.3">
      <c r="B16" s="104">
        <v>45962</v>
      </c>
      <c r="C16" s="155">
        <v>530806</v>
      </c>
      <c r="D16" s="155">
        <v>4</v>
      </c>
      <c r="E16" s="101" t="s">
        <v>62</v>
      </c>
      <c r="F16" s="102"/>
      <c r="G16" s="102">
        <v>375000</v>
      </c>
      <c r="H16" s="158">
        <f t="shared" si="10"/>
        <v>286707682.48000002</v>
      </c>
      <c r="J16" s="122">
        <f t="shared" si="0"/>
        <v>4</v>
      </c>
      <c r="K16" s="123">
        <f t="shared" si="1"/>
        <v>1</v>
      </c>
      <c r="L16" s="124" t="str">
        <f t="shared" si="2"/>
        <v>November</v>
      </c>
      <c r="M16" s="118" t="str">
        <f t="shared" si="3"/>
        <v>JV-KB/TK-November-4</v>
      </c>
      <c r="N16" s="115" t="str">
        <f t="shared" si="4"/>
        <v xml:space="preserve">KB/TK Bantuan Pulsa WKS </v>
      </c>
      <c r="O16" s="118" t="s">
        <v>127</v>
      </c>
      <c r="P16" s="125" t="str">
        <f t="shared" si="5"/>
        <v xml:space="preserve">Bantuan Pulsa WKS </v>
      </c>
      <c r="Q16" s="126">
        <f t="shared" si="6"/>
        <v>375000</v>
      </c>
      <c r="R16" s="126">
        <f t="shared" si="7"/>
        <v>375000</v>
      </c>
      <c r="S16" s="115"/>
      <c r="T16" s="118" t="str">
        <f t="shared" si="8"/>
        <v>UNIT</v>
      </c>
      <c r="U16" s="127" t="str">
        <f t="shared" si="9"/>
        <v xml:space="preserve">UNITKB/TK Bantuan Pulsa WKS </v>
      </c>
      <c r="V16" s="111"/>
    </row>
    <row r="17" spans="2:22" ht="20.100000000000001" customHeight="1" x14ac:dyDescent="0.3">
      <c r="B17" s="104">
        <v>45962</v>
      </c>
      <c r="C17" s="155">
        <v>530807</v>
      </c>
      <c r="D17" s="155">
        <v>5</v>
      </c>
      <c r="E17" s="101" t="s">
        <v>63</v>
      </c>
      <c r="F17" s="102"/>
      <c r="G17" s="103">
        <v>975000</v>
      </c>
      <c r="H17" s="158">
        <f t="shared" si="10"/>
        <v>285732682.48000002</v>
      </c>
      <c r="J17" s="122">
        <f t="shared" si="0"/>
        <v>5</v>
      </c>
      <c r="K17" s="123">
        <f t="shared" si="1"/>
        <v>1</v>
      </c>
      <c r="L17" s="124" t="str">
        <f t="shared" si="2"/>
        <v>November</v>
      </c>
      <c r="M17" s="118" t="str">
        <f t="shared" si="3"/>
        <v>JV-KB/TK-November-5</v>
      </c>
      <c r="N17" s="115" t="str">
        <f t="shared" si="4"/>
        <v xml:space="preserve">KB/TK Bantuan Pulsa Wali Kelas  </v>
      </c>
      <c r="O17" s="118" t="s">
        <v>127</v>
      </c>
      <c r="P17" s="125" t="str">
        <f t="shared" si="5"/>
        <v xml:space="preserve">Bantuan Pulsa Wali Kelas  </v>
      </c>
      <c r="Q17" s="126">
        <f t="shared" si="6"/>
        <v>975000</v>
      </c>
      <c r="R17" s="126">
        <f t="shared" si="7"/>
        <v>975000</v>
      </c>
      <c r="S17" s="115"/>
      <c r="T17" s="118" t="str">
        <f t="shared" si="8"/>
        <v>UNIT</v>
      </c>
      <c r="U17" s="127" t="str">
        <f t="shared" si="9"/>
        <v xml:space="preserve">UNITKB/TK Bantuan Pulsa Wali Kelas  </v>
      </c>
      <c r="V17" s="111"/>
    </row>
    <row r="18" spans="2:22" ht="20.100000000000001" customHeight="1" x14ac:dyDescent="0.3">
      <c r="B18" s="104">
        <v>45962</v>
      </c>
      <c r="C18" s="155">
        <v>530817</v>
      </c>
      <c r="D18" s="155">
        <v>6</v>
      </c>
      <c r="E18" s="101" t="s">
        <v>52</v>
      </c>
      <c r="F18" s="102"/>
      <c r="G18" s="103">
        <v>50000</v>
      </c>
      <c r="H18" s="158">
        <f t="shared" si="10"/>
        <v>285682682.48000002</v>
      </c>
      <c r="J18" s="122">
        <f t="shared" si="0"/>
        <v>6</v>
      </c>
      <c r="K18" s="123">
        <f t="shared" si="1"/>
        <v>1</v>
      </c>
      <c r="L18" s="124" t="str">
        <f t="shared" si="2"/>
        <v>November</v>
      </c>
      <c r="M18" s="118" t="str">
        <f t="shared" si="3"/>
        <v>JV-KB/TK-November-6</v>
      </c>
      <c r="N18" s="115" t="str">
        <f t="shared" si="4"/>
        <v>KB/TK Bantuan Pulsa Bendahara</v>
      </c>
      <c r="O18" s="118" t="s">
        <v>127</v>
      </c>
      <c r="P18" s="125" t="str">
        <f t="shared" si="5"/>
        <v>Bantuan Pulsa Bendahara</v>
      </c>
      <c r="Q18" s="126">
        <f t="shared" si="6"/>
        <v>50000</v>
      </c>
      <c r="R18" s="126">
        <f t="shared" si="7"/>
        <v>50000</v>
      </c>
      <c r="S18" s="115"/>
      <c r="T18" s="118" t="str">
        <f t="shared" si="8"/>
        <v>UNIT</v>
      </c>
      <c r="U18" s="127" t="str">
        <f t="shared" si="9"/>
        <v>UNITKB/TK Bantuan Pulsa Bendahara</v>
      </c>
      <c r="V18" s="111"/>
    </row>
    <row r="19" spans="2:22" ht="20.100000000000001" customHeight="1" x14ac:dyDescent="0.3">
      <c r="B19" s="104">
        <v>45962</v>
      </c>
      <c r="C19" s="155">
        <v>531001</v>
      </c>
      <c r="D19" s="155">
        <v>7</v>
      </c>
      <c r="E19" s="101" t="s">
        <v>18</v>
      </c>
      <c r="F19" s="102"/>
      <c r="G19" s="103">
        <v>200000</v>
      </c>
      <c r="H19" s="158">
        <f t="shared" si="10"/>
        <v>285482682.48000002</v>
      </c>
      <c r="J19" s="122">
        <f t="shared" si="0"/>
        <v>7</v>
      </c>
      <c r="K19" s="123">
        <f t="shared" si="1"/>
        <v>1</v>
      </c>
      <c r="L19" s="124" t="str">
        <f t="shared" si="2"/>
        <v>November</v>
      </c>
      <c r="M19" s="118" t="str">
        <f t="shared" si="3"/>
        <v>JV-KB/TK-November-7</v>
      </c>
      <c r="N19" s="115" t="str">
        <f t="shared" si="4"/>
        <v>KB/TK Transport KS</v>
      </c>
      <c r="O19" s="118" t="s">
        <v>127</v>
      </c>
      <c r="P19" s="125" t="str">
        <f t="shared" si="5"/>
        <v>Transport KS</v>
      </c>
      <c r="Q19" s="126">
        <f t="shared" si="6"/>
        <v>200000</v>
      </c>
      <c r="R19" s="126">
        <f t="shared" si="7"/>
        <v>200000</v>
      </c>
      <c r="S19" s="115"/>
      <c r="T19" s="118" t="str">
        <f t="shared" si="8"/>
        <v>UNIT</v>
      </c>
      <c r="U19" s="127" t="str">
        <f t="shared" si="9"/>
        <v>UNITKB/TK Transport KS</v>
      </c>
      <c r="V19" s="111"/>
    </row>
    <row r="20" spans="2:22" ht="20.100000000000001" customHeight="1" x14ac:dyDescent="0.3">
      <c r="B20" s="104">
        <v>45962</v>
      </c>
      <c r="C20" s="155">
        <v>531002</v>
      </c>
      <c r="D20" s="155">
        <v>8</v>
      </c>
      <c r="E20" s="101" t="s">
        <v>19</v>
      </c>
      <c r="F20" s="102"/>
      <c r="G20" s="103">
        <v>450000</v>
      </c>
      <c r="H20" s="158">
        <f t="shared" si="10"/>
        <v>285032682.48000002</v>
      </c>
      <c r="J20" s="122">
        <f t="shared" si="0"/>
        <v>8</v>
      </c>
      <c r="K20" s="123">
        <f t="shared" si="1"/>
        <v>1</v>
      </c>
      <c r="L20" s="124" t="str">
        <f t="shared" si="2"/>
        <v>November</v>
      </c>
      <c r="M20" s="118" t="str">
        <f t="shared" si="3"/>
        <v>JV-KB/TK-November-8</v>
      </c>
      <c r="N20" s="115" t="str">
        <f t="shared" si="4"/>
        <v xml:space="preserve">KB/TK Transport WKS </v>
      </c>
      <c r="O20" s="118" t="s">
        <v>127</v>
      </c>
      <c r="P20" s="125" t="str">
        <f t="shared" si="5"/>
        <v xml:space="preserve">Transport WKS </v>
      </c>
      <c r="Q20" s="126">
        <f t="shared" si="6"/>
        <v>450000</v>
      </c>
      <c r="R20" s="126">
        <f t="shared" si="7"/>
        <v>450000</v>
      </c>
      <c r="S20" s="115"/>
      <c r="T20" s="118" t="str">
        <f t="shared" si="8"/>
        <v>UNIT</v>
      </c>
      <c r="U20" s="127" t="str">
        <f t="shared" si="9"/>
        <v xml:space="preserve">UNITKB/TK Transport WKS </v>
      </c>
      <c r="V20" s="111"/>
    </row>
    <row r="21" spans="2:22" ht="20.100000000000001" customHeight="1" x14ac:dyDescent="0.3">
      <c r="B21" s="104">
        <v>45962</v>
      </c>
      <c r="C21" s="155">
        <v>531022</v>
      </c>
      <c r="D21" s="155">
        <v>9</v>
      </c>
      <c r="E21" s="101" t="s">
        <v>53</v>
      </c>
      <c r="F21" s="102"/>
      <c r="G21" s="103">
        <v>150000</v>
      </c>
      <c r="H21" s="158">
        <f t="shared" si="10"/>
        <v>284882682.48000002</v>
      </c>
      <c r="J21" s="122">
        <f t="shared" si="0"/>
        <v>9</v>
      </c>
      <c r="K21" s="123">
        <f t="shared" si="1"/>
        <v>1</v>
      </c>
      <c r="L21" s="124" t="str">
        <f t="shared" si="2"/>
        <v>November</v>
      </c>
      <c r="M21" s="118" t="str">
        <f t="shared" si="3"/>
        <v>JV-KB/TK-November-9</v>
      </c>
      <c r="N21" s="115" t="str">
        <f t="shared" si="4"/>
        <v>KB/TK Transport Bendahara</v>
      </c>
      <c r="O21" s="118" t="s">
        <v>127</v>
      </c>
      <c r="P21" s="125" t="str">
        <f t="shared" si="5"/>
        <v>Transport Bendahara</v>
      </c>
      <c r="Q21" s="126">
        <f t="shared" si="6"/>
        <v>150000</v>
      </c>
      <c r="R21" s="126">
        <f t="shared" si="7"/>
        <v>150000</v>
      </c>
      <c r="S21" s="115"/>
      <c r="T21" s="118" t="str">
        <f t="shared" si="8"/>
        <v>UNIT</v>
      </c>
      <c r="U21" s="127" t="str">
        <f t="shared" si="9"/>
        <v>UNITKB/TK Transport Bendahara</v>
      </c>
      <c r="V21" s="111"/>
    </row>
    <row r="22" spans="2:22" ht="20.100000000000001" customHeight="1" x14ac:dyDescent="0.3">
      <c r="B22" s="104">
        <v>45962</v>
      </c>
      <c r="C22" s="155">
        <v>553100</v>
      </c>
      <c r="D22" s="155">
        <v>10</v>
      </c>
      <c r="E22" s="101" t="s">
        <v>123</v>
      </c>
      <c r="F22" s="102"/>
      <c r="G22" s="103">
        <v>368100</v>
      </c>
      <c r="H22" s="158">
        <f t="shared" si="10"/>
        <v>284514582.48000002</v>
      </c>
      <c r="J22" s="122">
        <f t="shared" si="0"/>
        <v>10</v>
      </c>
      <c r="K22" s="123">
        <f t="shared" si="1"/>
        <v>1</v>
      </c>
      <c r="L22" s="124" t="str">
        <f t="shared" si="2"/>
        <v>November</v>
      </c>
      <c r="M22" s="118" t="str">
        <f t="shared" si="3"/>
        <v>JV-KB/TK-November-10</v>
      </c>
      <c r="N22" s="115" t="str">
        <f t="shared" si="4"/>
        <v>KB/TK Biaya Lain-Lain</v>
      </c>
      <c r="O22" s="118" t="s">
        <v>127</v>
      </c>
      <c r="P22" s="125" t="str">
        <f t="shared" si="5"/>
        <v>Biaya Lain-Lain</v>
      </c>
      <c r="Q22" s="126">
        <f t="shared" si="6"/>
        <v>368100</v>
      </c>
      <c r="R22" s="126">
        <f t="shared" si="7"/>
        <v>368100</v>
      </c>
      <c r="S22" s="115"/>
      <c r="T22" s="118" t="str">
        <f t="shared" si="8"/>
        <v>UNIT</v>
      </c>
      <c r="U22" s="127" t="str">
        <f t="shared" si="9"/>
        <v>UNITKB/TK Biaya Lain-Lain</v>
      </c>
      <c r="V22" s="111"/>
    </row>
    <row r="23" spans="2:22" ht="20.100000000000001" customHeight="1" x14ac:dyDescent="0.3">
      <c r="B23" s="104">
        <v>45963</v>
      </c>
      <c r="C23" s="155"/>
      <c r="D23" s="155"/>
      <c r="E23" s="101" t="s">
        <v>189</v>
      </c>
      <c r="F23" s="102"/>
      <c r="G23" s="103">
        <v>10000</v>
      </c>
      <c r="H23" s="158">
        <f t="shared" si="10"/>
        <v>284504582.48000002</v>
      </c>
      <c r="J23" s="122">
        <f t="shared" si="0"/>
        <v>0</v>
      </c>
      <c r="K23" s="123">
        <f t="shared" si="1"/>
        <v>2</v>
      </c>
      <c r="L23" s="124" t="str">
        <f t="shared" si="2"/>
        <v>November</v>
      </c>
      <c r="M23" s="118" t="str">
        <f t="shared" si="3"/>
        <v xml:space="preserve"> </v>
      </c>
      <c r="N23" s="115" t="str">
        <f t="shared" si="4"/>
        <v>KB/TK By. Adm.BSINet OCT 25</v>
      </c>
      <c r="O23" s="118" t="s">
        <v>127</v>
      </c>
      <c r="P23" s="125" t="str">
        <f t="shared" si="5"/>
        <v>By. Adm.BSINet OCT 25</v>
      </c>
      <c r="Q23" s="126">
        <f t="shared" si="6"/>
        <v>10000</v>
      </c>
      <c r="R23" s="126">
        <f t="shared" si="7"/>
        <v>10000</v>
      </c>
      <c r="S23" s="115"/>
      <c r="T23" s="118" t="str">
        <f t="shared" si="8"/>
        <v>UNIT</v>
      </c>
      <c r="U23" s="127" t="str">
        <f t="shared" si="9"/>
        <v>UNITKB/TK By. Adm.BSINet OCT 25</v>
      </c>
      <c r="V23" s="111"/>
    </row>
    <row r="24" spans="2:22" ht="20.100000000000001" customHeight="1" x14ac:dyDescent="0.3">
      <c r="B24" s="104">
        <v>45964</v>
      </c>
      <c r="C24" s="155">
        <v>515110</v>
      </c>
      <c r="D24" s="155">
        <v>11</v>
      </c>
      <c r="E24" s="101" t="s">
        <v>65</v>
      </c>
      <c r="F24" s="102"/>
      <c r="G24" s="103">
        <v>371000</v>
      </c>
      <c r="H24" s="158">
        <f t="shared" si="10"/>
        <v>284133582.48000002</v>
      </c>
      <c r="J24" s="122">
        <f t="shared" si="0"/>
        <v>11</v>
      </c>
      <c r="K24" s="123">
        <f t="shared" si="1"/>
        <v>3</v>
      </c>
      <c r="L24" s="124" t="str">
        <f t="shared" si="2"/>
        <v>November</v>
      </c>
      <c r="M24" s="118" t="str">
        <f t="shared" si="3"/>
        <v>JV-KB/TK-November-11</v>
      </c>
      <c r="N24" s="115" t="str">
        <f t="shared" si="4"/>
        <v>KB/TK Perawatan Jaringan Air</v>
      </c>
      <c r="O24" s="118" t="s">
        <v>127</v>
      </c>
      <c r="P24" s="125" t="str">
        <f t="shared" si="5"/>
        <v>Perawatan Jaringan Air</v>
      </c>
      <c r="Q24" s="126">
        <f t="shared" si="6"/>
        <v>371000</v>
      </c>
      <c r="R24" s="126">
        <f t="shared" si="7"/>
        <v>371000</v>
      </c>
      <c r="S24" s="115"/>
      <c r="T24" s="118" t="str">
        <f t="shared" si="8"/>
        <v>UNIT</v>
      </c>
      <c r="U24" s="127" t="str">
        <f t="shared" si="9"/>
        <v>UNITKB/TK Perawatan Jaringan Air</v>
      </c>
      <c r="V24" s="111"/>
    </row>
    <row r="25" spans="2:22" s="187" customFormat="1" ht="20.100000000000001" customHeight="1" x14ac:dyDescent="0.3">
      <c r="B25" s="182">
        <v>45964</v>
      </c>
      <c r="C25" s="183">
        <v>530701</v>
      </c>
      <c r="D25" s="183">
        <v>12</v>
      </c>
      <c r="E25" s="184" t="s">
        <v>171</v>
      </c>
      <c r="F25" s="185"/>
      <c r="G25" s="186">
        <v>460000</v>
      </c>
      <c r="H25" s="158">
        <f t="shared" si="10"/>
        <v>283673582.48000002</v>
      </c>
      <c r="J25" s="188">
        <f t="shared" si="0"/>
        <v>12</v>
      </c>
      <c r="K25" s="189">
        <f t="shared" si="1"/>
        <v>3</v>
      </c>
      <c r="L25" s="190" t="str">
        <f t="shared" si="2"/>
        <v>November</v>
      </c>
      <c r="M25" s="181" t="str">
        <f t="shared" si="3"/>
        <v>JV-KB/TK-November-12</v>
      </c>
      <c r="N25" s="191" t="str">
        <f t="shared" si="4"/>
        <v xml:space="preserve">KB/TK Air Mineral Galon </v>
      </c>
      <c r="O25" s="181" t="s">
        <v>127</v>
      </c>
      <c r="P25" s="192" t="str">
        <f t="shared" si="5"/>
        <v xml:space="preserve">Air Mineral Galon </v>
      </c>
      <c r="Q25" s="193">
        <f t="shared" si="6"/>
        <v>460000</v>
      </c>
      <c r="R25" s="193">
        <f t="shared" si="7"/>
        <v>460000</v>
      </c>
      <c r="S25" s="191"/>
      <c r="T25" s="181" t="str">
        <f t="shared" si="8"/>
        <v>UNIT</v>
      </c>
      <c r="U25" s="194" t="str">
        <f t="shared" si="9"/>
        <v xml:space="preserve">UNITKB/TK Air Mineral Galon </v>
      </c>
      <c r="V25" s="195"/>
    </row>
    <row r="26" spans="2:22" ht="20.100000000000001" customHeight="1" x14ac:dyDescent="0.3">
      <c r="B26" s="104">
        <v>45966</v>
      </c>
      <c r="C26" s="155"/>
      <c r="D26" s="155"/>
      <c r="E26" s="101" t="s">
        <v>170</v>
      </c>
      <c r="F26" s="102">
        <v>15000000</v>
      </c>
      <c r="G26" s="103"/>
      <c r="H26" s="158">
        <f t="shared" si="10"/>
        <v>298673582.48000002</v>
      </c>
      <c r="J26" s="122">
        <f t="shared" si="0"/>
        <v>0</v>
      </c>
      <c r="K26" s="123">
        <f t="shared" si="1"/>
        <v>5</v>
      </c>
      <c r="L26" s="124" t="str">
        <f t="shared" si="2"/>
        <v>November</v>
      </c>
      <c r="M26" s="118" t="str">
        <f t="shared" si="3"/>
        <v xml:space="preserve"> </v>
      </c>
      <c r="N26" s="115" t="str">
        <f t="shared" si="4"/>
        <v>KB/TK Pengambilan Dropping</v>
      </c>
      <c r="O26" s="118" t="s">
        <v>127</v>
      </c>
      <c r="P26" s="125" t="str">
        <f t="shared" si="5"/>
        <v>Pengambilan Dropping</v>
      </c>
      <c r="Q26" s="126">
        <f t="shared" si="6"/>
        <v>15000000</v>
      </c>
      <c r="R26" s="126">
        <f t="shared" si="7"/>
        <v>15000000</v>
      </c>
      <c r="S26" s="115"/>
      <c r="T26" s="118" t="str">
        <f t="shared" si="8"/>
        <v>UNIT</v>
      </c>
      <c r="U26" s="127" t="str">
        <f t="shared" si="9"/>
        <v>UNITKB/TK Pengambilan Dropping</v>
      </c>
      <c r="V26" s="111"/>
    </row>
    <row r="27" spans="2:22" ht="20.100000000000001" customHeight="1" x14ac:dyDescent="0.3">
      <c r="B27" s="104">
        <v>45966</v>
      </c>
      <c r="C27" s="155"/>
      <c r="D27" s="155"/>
      <c r="E27" s="101" t="s">
        <v>151</v>
      </c>
      <c r="F27" s="102"/>
      <c r="G27" s="103">
        <v>15000000</v>
      </c>
      <c r="H27" s="158">
        <f t="shared" si="10"/>
        <v>283673582.48000002</v>
      </c>
      <c r="J27" s="122">
        <f t="shared" si="0"/>
        <v>0</v>
      </c>
      <c r="K27" s="123">
        <f t="shared" si="1"/>
        <v>5</v>
      </c>
      <c r="L27" s="124" t="str">
        <f t="shared" si="2"/>
        <v>November</v>
      </c>
      <c r="M27" s="118" t="str">
        <f t="shared" si="3"/>
        <v xml:space="preserve"> </v>
      </c>
      <c r="N27" s="115" t="str">
        <f t="shared" si="4"/>
        <v>KB/TK Diterima kas tunai di Bendahara</v>
      </c>
      <c r="O27" s="118" t="s">
        <v>127</v>
      </c>
      <c r="P27" s="125" t="str">
        <f t="shared" si="5"/>
        <v>Diterima kas tunai di Bendahara</v>
      </c>
      <c r="Q27" s="126">
        <f t="shared" si="6"/>
        <v>15000000</v>
      </c>
      <c r="R27" s="126">
        <f t="shared" si="7"/>
        <v>15000000</v>
      </c>
      <c r="S27" s="115"/>
      <c r="T27" s="118" t="str">
        <f t="shared" si="8"/>
        <v>UNIT</v>
      </c>
      <c r="U27" s="127" t="str">
        <f t="shared" si="9"/>
        <v>UNITKB/TK Diterima kas tunai di Bendahara</v>
      </c>
      <c r="V27" s="111"/>
    </row>
    <row r="28" spans="2:22" ht="20.100000000000001" customHeight="1" x14ac:dyDescent="0.3">
      <c r="B28" s="104">
        <v>45966</v>
      </c>
      <c r="C28" s="155">
        <v>530801</v>
      </c>
      <c r="D28" s="155">
        <v>13</v>
      </c>
      <c r="E28" s="101" t="s">
        <v>93</v>
      </c>
      <c r="F28" s="102"/>
      <c r="G28" s="103">
        <v>1065100</v>
      </c>
      <c r="H28" s="158">
        <f t="shared" si="10"/>
        <v>282608482.48000002</v>
      </c>
      <c r="J28" s="122">
        <f t="shared" si="0"/>
        <v>13</v>
      </c>
      <c r="K28" s="123">
        <f t="shared" si="1"/>
        <v>5</v>
      </c>
      <c r="L28" s="124" t="str">
        <f t="shared" si="2"/>
        <v>November</v>
      </c>
      <c r="M28" s="118" t="str">
        <f t="shared" si="3"/>
        <v>JV-KB/TK-November-13</v>
      </c>
      <c r="N28" s="115" t="str">
        <f t="shared" si="4"/>
        <v>KB/TK Internet</v>
      </c>
      <c r="O28" s="118" t="s">
        <v>127</v>
      </c>
      <c r="P28" s="125" t="str">
        <f t="shared" si="5"/>
        <v>Internet</v>
      </c>
      <c r="Q28" s="126">
        <f t="shared" si="6"/>
        <v>1065100</v>
      </c>
      <c r="R28" s="126">
        <f t="shared" si="7"/>
        <v>1065100</v>
      </c>
      <c r="S28" s="115"/>
      <c r="T28" s="118" t="str">
        <f t="shared" si="8"/>
        <v>UNIT</v>
      </c>
      <c r="U28" s="127" t="str">
        <f t="shared" si="9"/>
        <v>UNITKB/TK Internet</v>
      </c>
      <c r="V28" s="111"/>
    </row>
    <row r="29" spans="2:22" ht="20.100000000000001" customHeight="1" x14ac:dyDescent="0.3">
      <c r="B29" s="104">
        <v>45966</v>
      </c>
      <c r="C29" s="155">
        <v>530802</v>
      </c>
      <c r="D29" s="155">
        <v>14</v>
      </c>
      <c r="E29" s="101" t="s">
        <v>15</v>
      </c>
      <c r="F29" s="102"/>
      <c r="G29" s="103">
        <v>5193650</v>
      </c>
      <c r="H29" s="158">
        <f t="shared" si="10"/>
        <v>277414832.48000002</v>
      </c>
      <c r="J29" s="122">
        <f t="shared" si="0"/>
        <v>14</v>
      </c>
      <c r="K29" s="123">
        <f t="shared" si="1"/>
        <v>5</v>
      </c>
      <c r="L29" s="124" t="str">
        <f t="shared" si="2"/>
        <v>November</v>
      </c>
      <c r="M29" s="118" t="str">
        <f t="shared" si="3"/>
        <v>JV-KB/TK-November-14</v>
      </c>
      <c r="N29" s="115" t="str">
        <f t="shared" si="4"/>
        <v xml:space="preserve">KB/TK Listrik </v>
      </c>
      <c r="O29" s="118" t="s">
        <v>127</v>
      </c>
      <c r="P29" s="125" t="str">
        <f t="shared" si="5"/>
        <v xml:space="preserve">Listrik </v>
      </c>
      <c r="Q29" s="126">
        <f t="shared" si="6"/>
        <v>5193650</v>
      </c>
      <c r="R29" s="126">
        <f t="shared" si="7"/>
        <v>5193650</v>
      </c>
      <c r="S29" s="115"/>
      <c r="T29" s="118" t="str">
        <f t="shared" si="8"/>
        <v>UNIT</v>
      </c>
      <c r="U29" s="127" t="str">
        <f t="shared" si="9"/>
        <v xml:space="preserve">UNITKB/TK Listrik </v>
      </c>
      <c r="V29" s="111"/>
    </row>
    <row r="30" spans="2:22" ht="20.100000000000001" customHeight="1" x14ac:dyDescent="0.3">
      <c r="B30" s="104">
        <v>45966</v>
      </c>
      <c r="C30" s="155">
        <v>530803</v>
      </c>
      <c r="D30" s="155">
        <v>15</v>
      </c>
      <c r="E30" s="101" t="s">
        <v>16</v>
      </c>
      <c r="F30" s="102"/>
      <c r="G30" s="103">
        <v>559400</v>
      </c>
      <c r="H30" s="158">
        <f t="shared" si="10"/>
        <v>276855432.48000002</v>
      </c>
      <c r="J30" s="122">
        <f t="shared" si="0"/>
        <v>15</v>
      </c>
      <c r="K30" s="123">
        <f t="shared" si="1"/>
        <v>5</v>
      </c>
      <c r="L30" s="124" t="str">
        <f t="shared" si="2"/>
        <v>November</v>
      </c>
      <c r="M30" s="118" t="str">
        <f t="shared" si="3"/>
        <v>JV-KB/TK-November-15</v>
      </c>
      <c r="N30" s="115" t="str">
        <f t="shared" si="4"/>
        <v>KB/TK PDAM</v>
      </c>
      <c r="O30" s="118" t="s">
        <v>127</v>
      </c>
      <c r="P30" s="125" t="str">
        <f t="shared" si="5"/>
        <v>PDAM</v>
      </c>
      <c r="Q30" s="126">
        <f t="shared" si="6"/>
        <v>559400</v>
      </c>
      <c r="R30" s="126">
        <f t="shared" si="7"/>
        <v>559400</v>
      </c>
      <c r="S30" s="115"/>
      <c r="T30" s="118" t="str">
        <f t="shared" si="8"/>
        <v>UNIT</v>
      </c>
      <c r="U30" s="127" t="str">
        <f t="shared" si="9"/>
        <v>UNITKB/TK PDAM</v>
      </c>
      <c r="V30" s="111"/>
    </row>
    <row r="31" spans="2:22" ht="20.100000000000001" customHeight="1" x14ac:dyDescent="0.3">
      <c r="B31" s="104">
        <v>45966</v>
      </c>
      <c r="C31" s="155">
        <v>530918</v>
      </c>
      <c r="D31" s="155">
        <v>16</v>
      </c>
      <c r="E31" s="101" t="s">
        <v>58</v>
      </c>
      <c r="F31" s="102"/>
      <c r="G31" s="103">
        <v>350000</v>
      </c>
      <c r="H31" s="158">
        <f t="shared" si="10"/>
        <v>276505432.48000002</v>
      </c>
      <c r="J31" s="122">
        <f t="shared" si="0"/>
        <v>16</v>
      </c>
      <c r="K31" s="123">
        <f t="shared" si="1"/>
        <v>5</v>
      </c>
      <c r="L31" s="124" t="str">
        <f t="shared" si="2"/>
        <v>November</v>
      </c>
      <c r="M31" s="118" t="str">
        <f t="shared" si="3"/>
        <v>JV-KB/TK-November-16</v>
      </c>
      <c r="N31" s="115" t="str">
        <f t="shared" si="4"/>
        <v>KB/TK Penarikan Sampah</v>
      </c>
      <c r="O31" s="118" t="s">
        <v>127</v>
      </c>
      <c r="P31" s="125" t="str">
        <f t="shared" si="5"/>
        <v>Penarikan Sampah</v>
      </c>
      <c r="Q31" s="126">
        <f t="shared" si="6"/>
        <v>350000</v>
      </c>
      <c r="R31" s="126">
        <f t="shared" si="7"/>
        <v>350000</v>
      </c>
      <c r="S31" s="115"/>
      <c r="T31" s="118" t="str">
        <f t="shared" si="8"/>
        <v>UNIT</v>
      </c>
      <c r="U31" s="127" t="str">
        <f t="shared" si="9"/>
        <v>UNITKB/TK Penarikan Sampah</v>
      </c>
      <c r="V31" s="111"/>
    </row>
    <row r="32" spans="2:22" ht="20.100000000000001" customHeight="1" x14ac:dyDescent="0.3">
      <c r="B32" s="104">
        <v>45967</v>
      </c>
      <c r="C32" s="155"/>
      <c r="D32" s="155"/>
      <c r="E32" s="101" t="s">
        <v>22</v>
      </c>
      <c r="F32" s="102"/>
      <c r="G32" s="103">
        <v>10000</v>
      </c>
      <c r="H32" s="158">
        <f t="shared" si="10"/>
        <v>276495432.48000002</v>
      </c>
      <c r="J32" s="122">
        <f t="shared" si="0"/>
        <v>0</v>
      </c>
      <c r="K32" s="123">
        <f t="shared" si="1"/>
        <v>6</v>
      </c>
      <c r="L32" s="124" t="str">
        <f t="shared" si="2"/>
        <v>November</v>
      </c>
      <c r="M32" s="118" t="str">
        <f t="shared" si="3"/>
        <v xml:space="preserve"> </v>
      </c>
      <c r="N32" s="115" t="str">
        <f t="shared" si="4"/>
        <v>KB/TK Biaya Administrasi</v>
      </c>
      <c r="O32" s="118" t="s">
        <v>127</v>
      </c>
      <c r="P32" s="125" t="str">
        <f t="shared" si="5"/>
        <v>Biaya Administrasi</v>
      </c>
      <c r="Q32" s="126">
        <f t="shared" si="6"/>
        <v>10000</v>
      </c>
      <c r="R32" s="126">
        <f t="shared" si="7"/>
        <v>10000</v>
      </c>
      <c r="S32" s="115"/>
      <c r="T32" s="118" t="str">
        <f t="shared" si="8"/>
        <v>UNIT</v>
      </c>
      <c r="U32" s="127" t="str">
        <f t="shared" si="9"/>
        <v>UNITKB/TK Biaya Administrasi</v>
      </c>
      <c r="V32" s="111"/>
    </row>
    <row r="33" spans="2:22" ht="20.100000000000001" customHeight="1" x14ac:dyDescent="0.3">
      <c r="B33" s="104">
        <v>45967</v>
      </c>
      <c r="C33" s="155">
        <v>511303</v>
      </c>
      <c r="D33" s="155">
        <v>17</v>
      </c>
      <c r="E33" s="101" t="s">
        <v>110</v>
      </c>
      <c r="F33" s="102"/>
      <c r="G33" s="103">
        <v>44200</v>
      </c>
      <c r="H33" s="158">
        <f t="shared" si="10"/>
        <v>276451232.48000002</v>
      </c>
      <c r="J33" s="122">
        <f t="shared" si="0"/>
        <v>17</v>
      </c>
      <c r="K33" s="123">
        <f t="shared" si="1"/>
        <v>6</v>
      </c>
      <c r="L33" s="124" t="str">
        <f t="shared" si="2"/>
        <v>November</v>
      </c>
      <c r="M33" s="118" t="str">
        <f t="shared" si="3"/>
        <v>JV-KB/TK-November-17</v>
      </c>
      <c r="N33" s="115" t="str">
        <f t="shared" si="4"/>
        <v>KB/TK Perlengkapan Alat Ekstrakurikuler</v>
      </c>
      <c r="O33" s="118" t="s">
        <v>127</v>
      </c>
      <c r="P33" s="125" t="str">
        <f t="shared" si="5"/>
        <v>Perlengkapan Alat Ekstrakurikuler</v>
      </c>
      <c r="Q33" s="126">
        <f t="shared" si="6"/>
        <v>44200</v>
      </c>
      <c r="R33" s="126">
        <f t="shared" si="7"/>
        <v>44200</v>
      </c>
      <c r="S33" s="115"/>
      <c r="T33" s="118" t="str">
        <f t="shared" si="8"/>
        <v>UNIT</v>
      </c>
      <c r="U33" s="127" t="str">
        <f t="shared" si="9"/>
        <v>UNITKB/TK Perlengkapan Alat Ekstrakurikuler</v>
      </c>
    </row>
    <row r="34" spans="2:22" s="187" customFormat="1" ht="20.100000000000001" customHeight="1" x14ac:dyDescent="0.3">
      <c r="B34" s="182">
        <v>45968</v>
      </c>
      <c r="C34" s="183">
        <v>515107</v>
      </c>
      <c r="D34" s="183">
        <v>18</v>
      </c>
      <c r="E34" s="184" t="s">
        <v>107</v>
      </c>
      <c r="F34" s="185"/>
      <c r="G34" s="186">
        <v>1373000</v>
      </c>
      <c r="H34" s="158">
        <f t="shared" si="10"/>
        <v>275078232.48000002</v>
      </c>
      <c r="J34" s="188">
        <f t="shared" si="0"/>
        <v>18</v>
      </c>
      <c r="K34" s="189">
        <f t="shared" si="1"/>
        <v>7</v>
      </c>
      <c r="L34" s="190" t="str">
        <f t="shared" si="2"/>
        <v>November</v>
      </c>
      <c r="M34" s="181" t="str">
        <f t="shared" si="3"/>
        <v>JV-KB/TK-November-18</v>
      </c>
      <c r="N34" s="191" t="str">
        <f t="shared" si="4"/>
        <v>KB/TK Perawatan Elektronik Lain</v>
      </c>
      <c r="O34" s="181" t="s">
        <v>127</v>
      </c>
      <c r="P34" s="192" t="str">
        <f t="shared" si="5"/>
        <v>Perawatan Elektronik Lain</v>
      </c>
      <c r="Q34" s="193">
        <f t="shared" si="6"/>
        <v>1373000</v>
      </c>
      <c r="R34" s="193">
        <f t="shared" si="7"/>
        <v>1373000</v>
      </c>
      <c r="S34" s="191"/>
      <c r="T34" s="181" t="str">
        <f t="shared" si="8"/>
        <v>UNIT</v>
      </c>
      <c r="U34" s="194" t="str">
        <f t="shared" si="9"/>
        <v>UNITKB/TK Perawatan Elektronik Lain</v>
      </c>
    </row>
    <row r="35" spans="2:22" ht="20.100000000000001" customHeight="1" x14ac:dyDescent="0.3">
      <c r="B35" s="104">
        <v>45968</v>
      </c>
      <c r="C35" s="155">
        <v>516050</v>
      </c>
      <c r="D35" s="155">
        <v>19</v>
      </c>
      <c r="E35" s="101" t="s">
        <v>161</v>
      </c>
      <c r="F35" s="102"/>
      <c r="G35" s="103">
        <v>254200</v>
      </c>
      <c r="H35" s="158">
        <f t="shared" si="10"/>
        <v>274824032.48000002</v>
      </c>
      <c r="J35" s="122">
        <f t="shared" si="0"/>
        <v>19</v>
      </c>
      <c r="K35" s="123">
        <f t="shared" si="1"/>
        <v>7</v>
      </c>
      <c r="L35" s="124" t="str">
        <f t="shared" si="2"/>
        <v>November</v>
      </c>
      <c r="M35" s="118" t="str">
        <f t="shared" si="3"/>
        <v>JV-KB/TK-November-19</v>
      </c>
      <c r="N35" s="115" t="str">
        <f t="shared" si="4"/>
        <v>KB/TK Desain Sekolah</v>
      </c>
      <c r="O35" s="118" t="s">
        <v>127</v>
      </c>
      <c r="P35" s="125" t="str">
        <f t="shared" si="5"/>
        <v>Desain Sekolah</v>
      </c>
      <c r="Q35" s="126">
        <f t="shared" si="6"/>
        <v>254200</v>
      </c>
      <c r="R35" s="126">
        <f t="shared" si="7"/>
        <v>254200</v>
      </c>
      <c r="S35" s="115"/>
      <c r="T35" s="118" t="str">
        <f t="shared" si="8"/>
        <v>UNIT</v>
      </c>
      <c r="U35" s="127" t="str">
        <f t="shared" si="9"/>
        <v>UNITKB/TK Desain Sekolah</v>
      </c>
    </row>
    <row r="36" spans="2:22" ht="20.100000000000001" customHeight="1" x14ac:dyDescent="0.3">
      <c r="B36" s="104">
        <v>45969</v>
      </c>
      <c r="C36" s="155">
        <v>511404</v>
      </c>
      <c r="D36" s="155">
        <v>20</v>
      </c>
      <c r="E36" s="101" t="s">
        <v>82</v>
      </c>
      <c r="F36" s="102"/>
      <c r="G36" s="103">
        <v>261400</v>
      </c>
      <c r="H36" s="158">
        <f t="shared" si="10"/>
        <v>274562632.48000002</v>
      </c>
      <c r="J36" s="122">
        <f t="shared" si="0"/>
        <v>20</v>
      </c>
      <c r="K36" s="123">
        <f t="shared" si="1"/>
        <v>8</v>
      </c>
      <c r="L36" s="124" t="str">
        <f t="shared" si="2"/>
        <v>November</v>
      </c>
      <c r="M36" s="118" t="str">
        <f t="shared" si="3"/>
        <v>JV-KB/TK-November-20</v>
      </c>
      <c r="N36" s="115" t="str">
        <f t="shared" si="4"/>
        <v>KB/TK Pelaksanaan Lomba tk kabupaten</v>
      </c>
      <c r="O36" s="118" t="s">
        <v>127</v>
      </c>
      <c r="P36" s="125" t="str">
        <f t="shared" si="5"/>
        <v>Pelaksanaan Lomba tk kabupaten</v>
      </c>
      <c r="Q36" s="126">
        <f t="shared" si="6"/>
        <v>261400</v>
      </c>
      <c r="R36" s="126">
        <f t="shared" si="7"/>
        <v>261400</v>
      </c>
      <c r="S36" s="115"/>
      <c r="T36" s="118" t="str">
        <f t="shared" si="8"/>
        <v>UNIT</v>
      </c>
      <c r="U36" s="127" t="str">
        <f t="shared" si="9"/>
        <v>UNITKB/TK Pelaksanaan Lomba tk kabupaten</v>
      </c>
      <c r="V36" s="111"/>
    </row>
    <row r="37" spans="2:22" ht="20.100000000000001" customHeight="1" x14ac:dyDescent="0.3">
      <c r="B37" s="104">
        <v>45971</v>
      </c>
      <c r="C37" s="155">
        <v>530303</v>
      </c>
      <c r="D37" s="155">
        <v>21</v>
      </c>
      <c r="E37" s="101" t="s">
        <v>71</v>
      </c>
      <c r="F37" s="102"/>
      <c r="G37" s="103">
        <v>141200</v>
      </c>
      <c r="H37" s="158">
        <f t="shared" si="10"/>
        <v>274421432.48000002</v>
      </c>
      <c r="J37" s="122">
        <f t="shared" si="0"/>
        <v>21</v>
      </c>
      <c r="K37" s="123">
        <f t="shared" si="1"/>
        <v>10</v>
      </c>
      <c r="L37" s="124" t="str">
        <f t="shared" si="2"/>
        <v>November</v>
      </c>
      <c r="M37" s="118" t="str">
        <f t="shared" si="3"/>
        <v>JV-KB/TK-November-21</v>
      </c>
      <c r="N37" s="115" t="str">
        <f t="shared" si="4"/>
        <v>KB/TK Bahan media pembelajaran habis pakai</v>
      </c>
      <c r="O37" s="118" t="s">
        <v>127</v>
      </c>
      <c r="P37" s="125" t="str">
        <f t="shared" si="5"/>
        <v>Bahan media pembelajaran habis pakai</v>
      </c>
      <c r="Q37" s="126">
        <f t="shared" si="6"/>
        <v>141200</v>
      </c>
      <c r="R37" s="126">
        <f t="shared" si="7"/>
        <v>141200</v>
      </c>
      <c r="S37" s="115"/>
      <c r="T37" s="118" t="str">
        <f t="shared" si="8"/>
        <v>UNIT</v>
      </c>
      <c r="U37" s="127" t="str">
        <f t="shared" si="9"/>
        <v>UNITKB/TK Bahan media pembelajaran habis pakai</v>
      </c>
    </row>
    <row r="38" spans="2:22" ht="20.100000000000001" customHeight="1" x14ac:dyDescent="0.3">
      <c r="B38" s="104">
        <v>45972</v>
      </c>
      <c r="C38" s="155">
        <v>530914</v>
      </c>
      <c r="D38" s="155">
        <v>22</v>
      </c>
      <c r="E38" s="156" t="s">
        <v>69</v>
      </c>
      <c r="F38" s="102"/>
      <c r="G38" s="103">
        <v>288000</v>
      </c>
      <c r="H38" s="158">
        <f t="shared" si="10"/>
        <v>274133432.48000002</v>
      </c>
      <c r="J38" s="122">
        <f t="shared" si="0"/>
        <v>22</v>
      </c>
      <c r="K38" s="123">
        <f t="shared" si="1"/>
        <v>11</v>
      </c>
      <c r="L38" s="124" t="str">
        <f t="shared" si="2"/>
        <v>November</v>
      </c>
      <c r="M38" s="118" t="str">
        <f t="shared" si="3"/>
        <v>JV-KB/TK-November-22</v>
      </c>
      <c r="N38" s="115" t="str">
        <f t="shared" si="4"/>
        <v>KB/TK KKG/MGMP</v>
      </c>
      <c r="O38" s="118" t="s">
        <v>127</v>
      </c>
      <c r="P38" s="125" t="str">
        <f t="shared" si="5"/>
        <v>KKG/MGMP</v>
      </c>
      <c r="Q38" s="126">
        <f t="shared" si="6"/>
        <v>288000</v>
      </c>
      <c r="R38" s="126">
        <f t="shared" si="7"/>
        <v>288000</v>
      </c>
      <c r="S38" s="115"/>
      <c r="T38" s="118" t="str">
        <f t="shared" si="8"/>
        <v>UNIT</v>
      </c>
      <c r="U38" s="127" t="str">
        <f t="shared" si="9"/>
        <v>UNITKB/TK KKG/MGMP</v>
      </c>
    </row>
    <row r="39" spans="2:22" ht="20.100000000000001" customHeight="1" x14ac:dyDescent="0.3">
      <c r="B39" s="104">
        <v>45973</v>
      </c>
      <c r="C39" s="155">
        <v>530701</v>
      </c>
      <c r="D39" s="155">
        <v>23</v>
      </c>
      <c r="E39" s="156" t="s">
        <v>171</v>
      </c>
      <c r="F39" s="102"/>
      <c r="G39" s="103">
        <v>65100</v>
      </c>
      <c r="H39" s="158">
        <f t="shared" si="10"/>
        <v>274068332.48000002</v>
      </c>
      <c r="J39" s="122">
        <f t="shared" si="0"/>
        <v>23</v>
      </c>
      <c r="K39" s="123">
        <f t="shared" si="1"/>
        <v>12</v>
      </c>
      <c r="L39" s="124" t="str">
        <f t="shared" si="2"/>
        <v>November</v>
      </c>
      <c r="M39" s="118" t="str">
        <f t="shared" si="3"/>
        <v>JV-KB/TK-November-23</v>
      </c>
      <c r="N39" s="115" t="str">
        <f t="shared" si="4"/>
        <v xml:space="preserve">KB/TK Air Mineral Galon </v>
      </c>
      <c r="O39" s="118" t="s">
        <v>127</v>
      </c>
      <c r="P39" s="125" t="str">
        <f t="shared" si="5"/>
        <v xml:space="preserve">Air Mineral Galon </v>
      </c>
      <c r="Q39" s="126">
        <f t="shared" si="6"/>
        <v>65100</v>
      </c>
      <c r="R39" s="126">
        <f t="shared" si="7"/>
        <v>65100</v>
      </c>
      <c r="S39" s="115"/>
      <c r="T39" s="118" t="str">
        <f t="shared" si="8"/>
        <v>UNIT</v>
      </c>
      <c r="U39" s="127" t="str">
        <f t="shared" si="9"/>
        <v xml:space="preserve">UNITKB/TK Air Mineral Galon </v>
      </c>
    </row>
    <row r="40" spans="2:22" ht="20.100000000000001" customHeight="1" x14ac:dyDescent="0.3">
      <c r="B40" s="104">
        <v>45975</v>
      </c>
      <c r="C40" s="155">
        <v>515107</v>
      </c>
      <c r="D40" s="155">
        <v>24</v>
      </c>
      <c r="E40" s="101" t="s">
        <v>107</v>
      </c>
      <c r="F40" s="102"/>
      <c r="G40" s="103">
        <v>256000</v>
      </c>
      <c r="H40" s="158">
        <f t="shared" si="10"/>
        <v>273812332.48000002</v>
      </c>
      <c r="J40" s="122">
        <f t="shared" si="0"/>
        <v>24</v>
      </c>
      <c r="K40" s="123">
        <f t="shared" si="1"/>
        <v>14</v>
      </c>
      <c r="L40" s="124" t="str">
        <f t="shared" si="2"/>
        <v>November</v>
      </c>
      <c r="M40" s="118" t="str">
        <f t="shared" si="3"/>
        <v>JV-KB/TK-November-24</v>
      </c>
      <c r="N40" s="115" t="str">
        <f t="shared" si="4"/>
        <v>KB/TK Perawatan Elektronik Lain</v>
      </c>
      <c r="O40" s="118" t="s">
        <v>127</v>
      </c>
      <c r="P40" s="125" t="str">
        <f t="shared" si="5"/>
        <v>Perawatan Elektronik Lain</v>
      </c>
      <c r="Q40" s="126">
        <f t="shared" si="6"/>
        <v>256000</v>
      </c>
      <c r="R40" s="126">
        <f t="shared" si="7"/>
        <v>256000</v>
      </c>
      <c r="S40" s="115"/>
      <c r="T40" s="118" t="str">
        <f t="shared" si="8"/>
        <v>UNIT</v>
      </c>
      <c r="U40" s="127" t="str">
        <f t="shared" si="9"/>
        <v>UNITKB/TK Perawatan Elektronik Lain</v>
      </c>
      <c r="V40" s="111"/>
    </row>
    <row r="41" spans="2:22" ht="20.100000000000001" customHeight="1" x14ac:dyDescent="0.3">
      <c r="B41" s="104">
        <v>45975</v>
      </c>
      <c r="C41" s="155">
        <v>530212</v>
      </c>
      <c r="D41" s="155">
        <v>25</v>
      </c>
      <c r="E41" s="101" t="s">
        <v>21</v>
      </c>
      <c r="F41" s="102"/>
      <c r="G41" s="103">
        <v>642500</v>
      </c>
      <c r="H41" s="158">
        <f t="shared" si="10"/>
        <v>273169832.48000002</v>
      </c>
      <c r="J41" s="122">
        <f t="shared" si="0"/>
        <v>25</v>
      </c>
      <c r="K41" s="123">
        <f t="shared" si="1"/>
        <v>14</v>
      </c>
      <c r="L41" s="124" t="str">
        <f t="shared" si="2"/>
        <v>November</v>
      </c>
      <c r="M41" s="118" t="str">
        <f t="shared" si="3"/>
        <v>JV-KB/TK-November-25</v>
      </c>
      <c r="N41" s="115" t="str">
        <f t="shared" si="4"/>
        <v>KB/TK Obat pembersih &amp; pengharum</v>
      </c>
      <c r="O41" s="118" t="s">
        <v>127</v>
      </c>
      <c r="P41" s="125" t="str">
        <f t="shared" si="5"/>
        <v>Obat pembersih &amp; pengharum</v>
      </c>
      <c r="Q41" s="126">
        <f t="shared" si="6"/>
        <v>642500</v>
      </c>
      <c r="R41" s="126">
        <f t="shared" si="7"/>
        <v>642500</v>
      </c>
      <c r="S41" s="115"/>
      <c r="T41" s="118" t="str">
        <f t="shared" si="8"/>
        <v>UNIT</v>
      </c>
      <c r="U41" s="127" t="str">
        <f t="shared" si="9"/>
        <v>UNITKB/TK Obat pembersih &amp; pengharum</v>
      </c>
      <c r="V41" s="111"/>
    </row>
    <row r="42" spans="2:22" ht="20.100000000000001" customHeight="1" x14ac:dyDescent="0.3">
      <c r="B42" s="104">
        <v>45976</v>
      </c>
      <c r="C42" s="155">
        <v>530201</v>
      </c>
      <c r="D42" s="155">
        <v>26</v>
      </c>
      <c r="E42" s="101" t="s">
        <v>95</v>
      </c>
      <c r="F42" s="102"/>
      <c r="G42" s="103">
        <v>79000</v>
      </c>
      <c r="H42" s="158">
        <f t="shared" si="10"/>
        <v>273090832.48000002</v>
      </c>
      <c r="J42" s="122">
        <f t="shared" si="0"/>
        <v>26</v>
      </c>
      <c r="K42" s="123">
        <f t="shared" si="1"/>
        <v>15</v>
      </c>
      <c r="L42" s="124" t="str">
        <f t="shared" si="2"/>
        <v>November</v>
      </c>
      <c r="M42" s="118" t="str">
        <f t="shared" si="3"/>
        <v>JV-KB/TK-November-26</v>
      </c>
      <c r="N42" s="115" t="str">
        <f t="shared" si="4"/>
        <v>KB/TK Alat Dapur</v>
      </c>
      <c r="O42" s="118" t="s">
        <v>127</v>
      </c>
      <c r="P42" s="125" t="str">
        <f t="shared" si="5"/>
        <v>Alat Dapur</v>
      </c>
      <c r="Q42" s="126">
        <f t="shared" si="6"/>
        <v>79000</v>
      </c>
      <c r="R42" s="126">
        <f t="shared" si="7"/>
        <v>79000</v>
      </c>
      <c r="S42" s="115"/>
      <c r="T42" s="118" t="str">
        <f t="shared" si="8"/>
        <v>UNIT</v>
      </c>
      <c r="U42" s="127" t="str">
        <f t="shared" si="9"/>
        <v>UNITKB/TK Alat Dapur</v>
      </c>
    </row>
    <row r="43" spans="2:22" ht="20.100000000000001" customHeight="1" x14ac:dyDescent="0.3">
      <c r="B43" s="104">
        <v>45976</v>
      </c>
      <c r="C43" s="155">
        <v>530709</v>
      </c>
      <c r="D43" s="155">
        <v>27</v>
      </c>
      <c r="E43" s="101" t="s">
        <v>59</v>
      </c>
      <c r="F43" s="102"/>
      <c r="G43" s="103">
        <v>281200</v>
      </c>
      <c r="H43" s="158">
        <f t="shared" si="10"/>
        <v>272809632.48000002</v>
      </c>
      <c r="J43" s="122">
        <f t="shared" si="0"/>
        <v>27</v>
      </c>
      <c r="K43" s="123">
        <f t="shared" si="1"/>
        <v>15</v>
      </c>
      <c r="L43" s="124" t="str">
        <f t="shared" si="2"/>
        <v>November</v>
      </c>
      <c r="M43" s="118" t="str">
        <f t="shared" si="3"/>
        <v>JV-KB/TK-November-27</v>
      </c>
      <c r="N43" s="115" t="str">
        <f t="shared" si="4"/>
        <v>KB/TK Minuman Guru dan Karyawan</v>
      </c>
      <c r="O43" s="118" t="s">
        <v>127</v>
      </c>
      <c r="P43" s="125" t="str">
        <f t="shared" si="5"/>
        <v>Minuman Guru dan Karyawan</v>
      </c>
      <c r="Q43" s="126">
        <f t="shared" si="6"/>
        <v>281200</v>
      </c>
      <c r="R43" s="126">
        <f t="shared" si="7"/>
        <v>281200</v>
      </c>
      <c r="S43" s="115"/>
      <c r="T43" s="118" t="str">
        <f t="shared" si="8"/>
        <v>UNIT</v>
      </c>
      <c r="U43" s="127" t="str">
        <f t="shared" si="9"/>
        <v>UNITKB/TK Minuman Guru dan Karyawan</v>
      </c>
    </row>
    <row r="44" spans="2:22" ht="20.100000000000001" customHeight="1" x14ac:dyDescent="0.3">
      <c r="B44" s="104">
        <v>45977</v>
      </c>
      <c r="C44" s="155">
        <v>514080</v>
      </c>
      <c r="D44" s="155">
        <v>28</v>
      </c>
      <c r="E44" s="156" t="s">
        <v>75</v>
      </c>
      <c r="F44" s="102"/>
      <c r="G44" s="102">
        <v>891000</v>
      </c>
      <c r="H44" s="158">
        <f t="shared" si="10"/>
        <v>271918632.48000002</v>
      </c>
      <c r="J44" s="122">
        <f t="shared" si="0"/>
        <v>28</v>
      </c>
      <c r="K44" s="123">
        <f t="shared" si="1"/>
        <v>16</v>
      </c>
      <c r="L44" s="124" t="str">
        <f t="shared" si="2"/>
        <v>November</v>
      </c>
      <c r="M44" s="118" t="str">
        <f t="shared" si="3"/>
        <v>JV-KB/TK-November-28</v>
      </c>
      <c r="N44" s="115" t="str">
        <f t="shared" si="4"/>
        <v>KB/TK Pelatihan Guru</v>
      </c>
      <c r="O44" s="118" t="s">
        <v>127</v>
      </c>
      <c r="P44" s="125" t="str">
        <f t="shared" si="5"/>
        <v>Pelatihan Guru</v>
      </c>
      <c r="Q44" s="126">
        <f t="shared" si="6"/>
        <v>891000</v>
      </c>
      <c r="R44" s="126">
        <f t="shared" si="7"/>
        <v>891000</v>
      </c>
      <c r="S44" s="115"/>
      <c r="T44" s="118" t="str">
        <f t="shared" si="8"/>
        <v>UNIT</v>
      </c>
      <c r="U44" s="127" t="str">
        <f t="shared" si="9"/>
        <v>UNITKB/TK Pelatihan Guru</v>
      </c>
    </row>
    <row r="45" spans="2:22" ht="20.100000000000001" customHeight="1" x14ac:dyDescent="0.3">
      <c r="B45" s="104">
        <v>45978</v>
      </c>
      <c r="C45" s="155">
        <v>515308</v>
      </c>
      <c r="D45" s="155">
        <v>29</v>
      </c>
      <c r="E45" s="101" t="s">
        <v>145</v>
      </c>
      <c r="F45" s="102"/>
      <c r="G45" s="103">
        <v>99600</v>
      </c>
      <c r="H45" s="158">
        <f t="shared" si="10"/>
        <v>271819032.48000002</v>
      </c>
      <c r="J45" s="122">
        <f t="shared" si="0"/>
        <v>29</v>
      </c>
      <c r="K45" s="123">
        <f t="shared" si="1"/>
        <v>17</v>
      </c>
      <c r="L45" s="124" t="str">
        <f t="shared" si="2"/>
        <v>November</v>
      </c>
      <c r="M45" s="118" t="str">
        <f t="shared" si="3"/>
        <v>JV-KB/TK-November-29</v>
      </c>
      <c r="N45" s="115" t="str">
        <f t="shared" si="4"/>
        <v>KB/TK Perlengkapan Desain UKS</v>
      </c>
      <c r="O45" s="118" t="s">
        <v>127</v>
      </c>
      <c r="P45" s="125" t="str">
        <f t="shared" si="5"/>
        <v>Perlengkapan Desain UKS</v>
      </c>
      <c r="Q45" s="126">
        <f t="shared" si="6"/>
        <v>99600</v>
      </c>
      <c r="R45" s="126">
        <f t="shared" si="7"/>
        <v>99600</v>
      </c>
      <c r="S45" s="115"/>
      <c r="T45" s="118" t="str">
        <f t="shared" si="8"/>
        <v>UNIT</v>
      </c>
      <c r="U45" s="127" t="str">
        <f t="shared" si="9"/>
        <v>UNITKB/TK Perlengkapan Desain UKS</v>
      </c>
    </row>
    <row r="46" spans="2:22" ht="20.100000000000001" customHeight="1" x14ac:dyDescent="0.3">
      <c r="B46" s="104">
        <v>45979</v>
      </c>
      <c r="C46" s="155"/>
      <c r="D46" s="155"/>
      <c r="E46" s="101" t="s">
        <v>190</v>
      </c>
      <c r="F46" s="102">
        <v>44262000</v>
      </c>
      <c r="G46" s="103"/>
      <c r="H46" s="158">
        <f t="shared" si="10"/>
        <v>316081032.48000002</v>
      </c>
      <c r="J46" s="122">
        <f t="shared" si="0"/>
        <v>0</v>
      </c>
      <c r="K46" s="123">
        <f t="shared" si="1"/>
        <v>18</v>
      </c>
      <c r="L46" s="124" t="str">
        <f t="shared" si="2"/>
        <v>November</v>
      </c>
      <c r="M46" s="118" t="str">
        <f t="shared" si="3"/>
        <v xml:space="preserve"> </v>
      </c>
      <c r="N46" s="115" t="str">
        <f t="shared" si="4"/>
        <v>KB/TK Dropping November 2025</v>
      </c>
      <c r="O46" s="118" t="s">
        <v>127</v>
      </c>
      <c r="P46" s="125" t="str">
        <f t="shared" si="5"/>
        <v>Dropping November 2025</v>
      </c>
      <c r="Q46" s="126">
        <f t="shared" si="6"/>
        <v>44262000</v>
      </c>
      <c r="R46" s="126">
        <f t="shared" si="7"/>
        <v>44262000</v>
      </c>
      <c r="S46" s="115"/>
      <c r="T46" s="118" t="str">
        <f t="shared" si="8"/>
        <v>UNIT</v>
      </c>
      <c r="U46" s="127" t="str">
        <f t="shared" si="9"/>
        <v>UNITKB/TK Dropping November 2025</v>
      </c>
    </row>
    <row r="47" spans="2:22" s="187" customFormat="1" ht="20.100000000000001" customHeight="1" x14ac:dyDescent="0.3">
      <c r="B47" s="104">
        <v>45979</v>
      </c>
      <c r="C47" s="155"/>
      <c r="D47" s="155"/>
      <c r="E47" s="101" t="s">
        <v>170</v>
      </c>
      <c r="F47" s="102">
        <v>14500000</v>
      </c>
      <c r="G47" s="103"/>
      <c r="H47" s="158">
        <f t="shared" si="10"/>
        <v>330581032.48000002</v>
      </c>
      <c r="J47" s="188">
        <f t="shared" si="0"/>
        <v>0</v>
      </c>
      <c r="K47" s="189">
        <f t="shared" si="1"/>
        <v>18</v>
      </c>
      <c r="L47" s="190" t="str">
        <f t="shared" si="2"/>
        <v>November</v>
      </c>
      <c r="M47" s="181" t="str">
        <f t="shared" si="3"/>
        <v xml:space="preserve"> </v>
      </c>
      <c r="N47" s="191" t="str">
        <f t="shared" si="4"/>
        <v>KB/TK Pengambilan Dropping</v>
      </c>
      <c r="O47" s="181" t="s">
        <v>127</v>
      </c>
      <c r="P47" s="192" t="str">
        <f t="shared" si="5"/>
        <v>Pengambilan Dropping</v>
      </c>
      <c r="Q47" s="193">
        <f t="shared" si="6"/>
        <v>14500000</v>
      </c>
      <c r="R47" s="193">
        <f t="shared" si="7"/>
        <v>14500000</v>
      </c>
      <c r="S47" s="191"/>
      <c r="T47" s="181" t="str">
        <f t="shared" si="8"/>
        <v>UNIT</v>
      </c>
      <c r="U47" s="194" t="str">
        <f t="shared" si="9"/>
        <v>UNITKB/TK Pengambilan Dropping</v>
      </c>
    </row>
    <row r="48" spans="2:22" ht="20.100000000000001" customHeight="1" x14ac:dyDescent="0.3">
      <c r="B48" s="104">
        <v>45980</v>
      </c>
      <c r="C48" s="155"/>
      <c r="D48" s="155"/>
      <c r="E48" s="101" t="s">
        <v>151</v>
      </c>
      <c r="F48" s="102"/>
      <c r="G48" s="103">
        <v>14500000</v>
      </c>
      <c r="H48" s="158">
        <f t="shared" si="10"/>
        <v>316081032.48000002</v>
      </c>
      <c r="J48" s="122">
        <f t="shared" si="0"/>
        <v>0</v>
      </c>
      <c r="K48" s="123">
        <f t="shared" si="1"/>
        <v>19</v>
      </c>
      <c r="L48" s="124" t="str">
        <f t="shared" si="2"/>
        <v>November</v>
      </c>
      <c r="M48" s="118" t="str">
        <f t="shared" si="3"/>
        <v xml:space="preserve"> </v>
      </c>
      <c r="N48" s="115" t="str">
        <f t="shared" si="4"/>
        <v>KB/TK Diterima kas tunai di Bendahara</v>
      </c>
      <c r="O48" s="118" t="s">
        <v>127</v>
      </c>
      <c r="P48" s="125" t="str">
        <f t="shared" si="5"/>
        <v>Diterima kas tunai di Bendahara</v>
      </c>
      <c r="Q48" s="126">
        <f t="shared" si="6"/>
        <v>14500000</v>
      </c>
      <c r="R48" s="126">
        <f t="shared" si="7"/>
        <v>14500000</v>
      </c>
      <c r="S48" s="115"/>
      <c r="T48" s="118" t="str">
        <f t="shared" si="8"/>
        <v>UNIT</v>
      </c>
      <c r="U48" s="127" t="str">
        <f t="shared" si="9"/>
        <v>UNITKB/TK Diterima kas tunai di Bendahara</v>
      </c>
    </row>
    <row r="49" spans="2:21" ht="20.100000000000001" customHeight="1" x14ac:dyDescent="0.3">
      <c r="B49" s="104">
        <v>45979</v>
      </c>
      <c r="C49" s="155">
        <v>518301</v>
      </c>
      <c r="D49" s="155">
        <v>30</v>
      </c>
      <c r="E49" s="101" t="s">
        <v>91</v>
      </c>
      <c r="F49" s="102"/>
      <c r="G49" s="103">
        <v>300000</v>
      </c>
      <c r="H49" s="158">
        <f t="shared" si="10"/>
        <v>315781032.48000002</v>
      </c>
      <c r="J49" s="122">
        <f t="shared" si="0"/>
        <v>30</v>
      </c>
      <c r="K49" s="123">
        <f t="shared" si="1"/>
        <v>18</v>
      </c>
      <c r="L49" s="124" t="str">
        <f t="shared" si="2"/>
        <v>November</v>
      </c>
      <c r="M49" s="118" t="str">
        <f t="shared" si="3"/>
        <v>JV-KB/TK-November-30</v>
      </c>
      <c r="N49" s="115" t="str">
        <f t="shared" si="4"/>
        <v>KB/TK Duplikat Piala</v>
      </c>
      <c r="O49" s="118" t="s">
        <v>127</v>
      </c>
      <c r="P49" s="125" t="str">
        <f t="shared" si="5"/>
        <v>Duplikat Piala</v>
      </c>
      <c r="Q49" s="126">
        <f t="shared" si="6"/>
        <v>300000</v>
      </c>
      <c r="R49" s="126">
        <f t="shared" si="7"/>
        <v>300000</v>
      </c>
      <c r="S49" s="115"/>
      <c r="T49" s="118" t="str">
        <f t="shared" si="8"/>
        <v>UNIT</v>
      </c>
      <c r="U49" s="127" t="str">
        <f t="shared" si="9"/>
        <v>UNITKB/TK Duplikat Piala</v>
      </c>
    </row>
    <row r="50" spans="2:21" ht="20.100000000000001" customHeight="1" x14ac:dyDescent="0.3">
      <c r="B50" s="104">
        <v>45980</v>
      </c>
      <c r="C50" s="155">
        <v>511402</v>
      </c>
      <c r="D50" s="155">
        <v>31</v>
      </c>
      <c r="E50" s="101" t="s">
        <v>81</v>
      </c>
      <c r="F50" s="102"/>
      <c r="G50" s="103">
        <v>404900</v>
      </c>
      <c r="H50" s="158">
        <f t="shared" si="10"/>
        <v>315376132.48000002</v>
      </c>
      <c r="J50" s="122">
        <f t="shared" si="0"/>
        <v>31</v>
      </c>
      <c r="K50" s="123">
        <f t="shared" si="1"/>
        <v>19</v>
      </c>
      <c r="L50" s="124" t="str">
        <f t="shared" si="2"/>
        <v>November</v>
      </c>
      <c r="M50" s="118" t="str">
        <f t="shared" si="3"/>
        <v>JV-KB/TK-November-31</v>
      </c>
      <c r="N50" s="115" t="str">
        <f t="shared" si="4"/>
        <v>KB/TK Persiapan Lomba / pembinaan</v>
      </c>
      <c r="O50" s="118" t="s">
        <v>127</v>
      </c>
      <c r="P50" s="125" t="str">
        <f t="shared" si="5"/>
        <v>Persiapan Lomba / pembinaan</v>
      </c>
      <c r="Q50" s="126">
        <f t="shared" si="6"/>
        <v>404900</v>
      </c>
      <c r="R50" s="126">
        <f t="shared" si="7"/>
        <v>404900</v>
      </c>
      <c r="S50" s="115"/>
      <c r="T50" s="118" t="str">
        <f t="shared" si="8"/>
        <v>UNIT</v>
      </c>
      <c r="U50" s="127" t="str">
        <f t="shared" si="9"/>
        <v>UNITKB/TK Persiapan Lomba / pembinaan</v>
      </c>
    </row>
    <row r="51" spans="2:21" ht="20.100000000000001" customHeight="1" x14ac:dyDescent="0.3">
      <c r="B51" s="104">
        <v>45980</v>
      </c>
      <c r="C51" s="155">
        <v>553100</v>
      </c>
      <c r="D51" s="155">
        <v>32</v>
      </c>
      <c r="E51" s="101" t="s">
        <v>123</v>
      </c>
      <c r="F51" s="102"/>
      <c r="G51" s="103">
        <v>664000</v>
      </c>
      <c r="H51" s="158">
        <f t="shared" si="10"/>
        <v>314712132.48000002</v>
      </c>
      <c r="J51" s="122">
        <f t="shared" si="0"/>
        <v>32</v>
      </c>
      <c r="K51" s="123">
        <f t="shared" si="1"/>
        <v>19</v>
      </c>
      <c r="L51" s="124" t="str">
        <f t="shared" si="2"/>
        <v>November</v>
      </c>
      <c r="M51" s="118" t="str">
        <f t="shared" si="3"/>
        <v>JV-KB/TK-November-32</v>
      </c>
      <c r="N51" s="115" t="str">
        <f t="shared" si="4"/>
        <v>KB/TK Biaya Lain-Lain</v>
      </c>
      <c r="O51" s="118" t="s">
        <v>127</v>
      </c>
      <c r="P51" s="125" t="str">
        <f t="shared" si="5"/>
        <v>Biaya Lain-Lain</v>
      </c>
      <c r="Q51" s="126">
        <f t="shared" si="6"/>
        <v>664000</v>
      </c>
      <c r="R51" s="126">
        <f t="shared" si="7"/>
        <v>664000</v>
      </c>
      <c r="S51" s="115"/>
      <c r="T51" s="118" t="str">
        <f t="shared" si="8"/>
        <v>UNIT</v>
      </c>
      <c r="U51" s="127" t="str">
        <f t="shared" si="9"/>
        <v>UNITKB/TK Biaya Lain-Lain</v>
      </c>
    </row>
    <row r="52" spans="2:21" ht="20.100000000000001" customHeight="1" x14ac:dyDescent="0.3">
      <c r="B52" s="104">
        <v>45981</v>
      </c>
      <c r="C52" s="155">
        <v>511107</v>
      </c>
      <c r="D52" s="155">
        <v>33</v>
      </c>
      <c r="E52" s="101" t="s">
        <v>99</v>
      </c>
      <c r="F52" s="102"/>
      <c r="G52" s="103">
        <v>274500</v>
      </c>
      <c r="H52" s="158">
        <f t="shared" si="10"/>
        <v>314437632.48000002</v>
      </c>
      <c r="J52" s="122">
        <f t="shared" si="0"/>
        <v>33</v>
      </c>
      <c r="K52" s="123">
        <f t="shared" si="1"/>
        <v>20</v>
      </c>
      <c r="L52" s="124" t="str">
        <f t="shared" si="2"/>
        <v>November</v>
      </c>
      <c r="M52" s="118" t="str">
        <f t="shared" si="3"/>
        <v>JV-KB/TK-November-33</v>
      </c>
      <c r="N52" s="115" t="str">
        <f t="shared" si="4"/>
        <v>KB/TK Happy Day (Batike inyong / Cita-citaku / Aksiku)</v>
      </c>
      <c r="O52" s="118" t="s">
        <v>127</v>
      </c>
      <c r="P52" s="125" t="str">
        <f t="shared" si="5"/>
        <v>Happy Day (Batike inyong / Cita-citaku / Aksiku)</v>
      </c>
      <c r="Q52" s="126">
        <f t="shared" si="6"/>
        <v>274500</v>
      </c>
      <c r="R52" s="126">
        <f t="shared" si="7"/>
        <v>274500</v>
      </c>
      <c r="S52" s="115"/>
      <c r="T52" s="118" t="str">
        <f t="shared" si="8"/>
        <v>UNIT</v>
      </c>
      <c r="U52" s="127" t="str">
        <f t="shared" si="9"/>
        <v>UNITKB/TK Happy Day (Batike inyong / Cita-citaku / Aksiku)</v>
      </c>
    </row>
    <row r="53" spans="2:21" ht="20.100000000000001" customHeight="1" x14ac:dyDescent="0.3">
      <c r="B53" s="104">
        <v>45981</v>
      </c>
      <c r="C53" s="155">
        <v>530202</v>
      </c>
      <c r="D53" s="155">
        <v>34</v>
      </c>
      <c r="E53" s="101" t="s">
        <v>20</v>
      </c>
      <c r="F53" s="102"/>
      <c r="G53" s="103">
        <v>349300</v>
      </c>
      <c r="H53" s="158">
        <f t="shared" si="10"/>
        <v>314088332.48000002</v>
      </c>
      <c r="I53" s="159"/>
      <c r="J53" s="122">
        <f t="shared" si="0"/>
        <v>34</v>
      </c>
      <c r="K53" s="123">
        <f t="shared" si="1"/>
        <v>20</v>
      </c>
      <c r="L53" s="124" t="str">
        <f t="shared" si="2"/>
        <v>November</v>
      </c>
      <c r="M53" s="118" t="str">
        <f t="shared" si="3"/>
        <v>JV-KB/TK-November-34</v>
      </c>
      <c r="N53" s="115" t="str">
        <f t="shared" si="4"/>
        <v>KB/TK Alat kebersihan</v>
      </c>
      <c r="O53" s="118" t="s">
        <v>127</v>
      </c>
      <c r="P53" s="125" t="str">
        <f t="shared" si="5"/>
        <v>Alat kebersihan</v>
      </c>
      <c r="Q53" s="126">
        <f t="shared" si="6"/>
        <v>349300</v>
      </c>
      <c r="R53" s="126">
        <f t="shared" si="7"/>
        <v>349300</v>
      </c>
      <c r="S53" s="115"/>
      <c r="T53" s="118" t="str">
        <f t="shared" si="8"/>
        <v>UNIT</v>
      </c>
      <c r="U53" s="127" t="str">
        <f t="shared" si="9"/>
        <v>UNITKB/TK Alat kebersihan</v>
      </c>
    </row>
    <row r="54" spans="2:21" ht="20.100000000000001" customHeight="1" x14ac:dyDescent="0.3">
      <c r="B54" s="104">
        <v>45982</v>
      </c>
      <c r="C54" s="155">
        <v>515307</v>
      </c>
      <c r="D54" s="155">
        <v>35</v>
      </c>
      <c r="E54" s="101" t="s">
        <v>89</v>
      </c>
      <c r="F54" s="102"/>
      <c r="G54" s="103">
        <v>70000</v>
      </c>
      <c r="H54" s="158">
        <f t="shared" si="10"/>
        <v>314018332.48000002</v>
      </c>
      <c r="I54" s="159"/>
      <c r="J54" s="122">
        <f t="shared" si="0"/>
        <v>35</v>
      </c>
      <c r="K54" s="123">
        <f t="shared" si="1"/>
        <v>21</v>
      </c>
      <c r="L54" s="124" t="str">
        <f t="shared" si="2"/>
        <v>November</v>
      </c>
      <c r="M54" s="118" t="str">
        <f t="shared" si="3"/>
        <v>JV-KB/TK-November-35</v>
      </c>
      <c r="N54" s="115" t="str">
        <f t="shared" si="4"/>
        <v>KB/TK Pengobatan cepat ( Pertolongan pertama )</v>
      </c>
      <c r="O54" s="118" t="s">
        <v>127</v>
      </c>
      <c r="P54" s="125" t="str">
        <f t="shared" si="5"/>
        <v>Pengobatan cepat ( Pertolongan pertama )</v>
      </c>
      <c r="Q54" s="126">
        <f t="shared" si="6"/>
        <v>70000</v>
      </c>
      <c r="R54" s="126">
        <f t="shared" si="7"/>
        <v>70000</v>
      </c>
      <c r="S54" s="115"/>
      <c r="T54" s="118" t="str">
        <f t="shared" si="8"/>
        <v>UNIT</v>
      </c>
      <c r="U54" s="127" t="str">
        <f t="shared" si="9"/>
        <v>UNITKB/TK Pengobatan cepat ( Pertolongan pertama )</v>
      </c>
    </row>
    <row r="55" spans="2:21" ht="20.100000000000001" customHeight="1" x14ac:dyDescent="0.3">
      <c r="B55" s="104">
        <v>45982</v>
      </c>
      <c r="C55" s="155">
        <v>530218</v>
      </c>
      <c r="D55" s="155">
        <v>36</v>
      </c>
      <c r="E55" s="101" t="s">
        <v>36</v>
      </c>
      <c r="F55" s="102"/>
      <c r="G55" s="103">
        <v>215000</v>
      </c>
      <c r="H55" s="158">
        <f t="shared" si="10"/>
        <v>313803332.48000002</v>
      </c>
      <c r="I55" s="159"/>
      <c r="J55" s="122">
        <f t="shared" si="0"/>
        <v>36</v>
      </c>
      <c r="K55" s="123">
        <f t="shared" si="1"/>
        <v>21</v>
      </c>
      <c r="L55" s="124" t="str">
        <f t="shared" si="2"/>
        <v>November</v>
      </c>
      <c r="M55" s="118" t="str">
        <f t="shared" si="3"/>
        <v>JV-KB/TK-November-36</v>
      </c>
      <c r="N55" s="115" t="str">
        <f t="shared" si="4"/>
        <v>KB/TK Refill Gas</v>
      </c>
      <c r="O55" s="118" t="s">
        <v>127</v>
      </c>
      <c r="P55" s="125" t="str">
        <f t="shared" si="5"/>
        <v>Refill Gas</v>
      </c>
      <c r="Q55" s="126">
        <f t="shared" si="6"/>
        <v>215000</v>
      </c>
      <c r="R55" s="126">
        <f t="shared" si="7"/>
        <v>215000</v>
      </c>
      <c r="S55" s="115"/>
      <c r="T55" s="118" t="str">
        <f t="shared" si="8"/>
        <v>UNIT</v>
      </c>
      <c r="U55" s="127" t="str">
        <f t="shared" si="9"/>
        <v>UNITKB/TK Refill Gas</v>
      </c>
    </row>
    <row r="56" spans="2:21" ht="20.100000000000001" customHeight="1" x14ac:dyDescent="0.3">
      <c r="B56" s="104">
        <v>45982</v>
      </c>
      <c r="C56" s="155">
        <v>531008</v>
      </c>
      <c r="D56" s="155">
        <v>37</v>
      </c>
      <c r="E56" s="101" t="s">
        <v>108</v>
      </c>
      <c r="F56" s="102"/>
      <c r="G56" s="103">
        <v>400000</v>
      </c>
      <c r="H56" s="158">
        <f t="shared" si="10"/>
        <v>313403332.48000002</v>
      </c>
      <c r="I56" s="159"/>
      <c r="J56" s="122">
        <f t="shared" si="0"/>
        <v>37</v>
      </c>
      <c r="K56" s="123">
        <f t="shared" si="1"/>
        <v>21</v>
      </c>
      <c r="L56" s="124" t="str">
        <f t="shared" si="2"/>
        <v>November</v>
      </c>
      <c r="M56" s="118" t="str">
        <f t="shared" si="3"/>
        <v>JV-KB/TK-November-37</v>
      </c>
      <c r="N56" s="115" t="str">
        <f t="shared" si="4"/>
        <v>KB/TK Home Visit SDM</v>
      </c>
      <c r="O56" s="118" t="s">
        <v>127</v>
      </c>
      <c r="P56" s="125" t="str">
        <f t="shared" si="5"/>
        <v>Home Visit SDM</v>
      </c>
      <c r="Q56" s="126">
        <f t="shared" si="6"/>
        <v>400000</v>
      </c>
      <c r="R56" s="126">
        <f t="shared" si="7"/>
        <v>400000</v>
      </c>
      <c r="S56" s="115"/>
      <c r="T56" s="118" t="str">
        <f t="shared" si="8"/>
        <v>UNIT</v>
      </c>
      <c r="U56" s="127" t="str">
        <f t="shared" si="9"/>
        <v>UNITKB/TK Home Visit SDM</v>
      </c>
    </row>
    <row r="57" spans="2:21" ht="20.100000000000001" customHeight="1" x14ac:dyDescent="0.3">
      <c r="B57" s="104">
        <v>45982</v>
      </c>
      <c r="C57" s="155">
        <v>531010</v>
      </c>
      <c r="D57" s="155">
        <v>38</v>
      </c>
      <c r="E57" s="101" t="s">
        <v>61</v>
      </c>
      <c r="F57" s="102"/>
      <c r="G57" s="103">
        <v>359000</v>
      </c>
      <c r="H57" s="158">
        <f t="shared" si="10"/>
        <v>313044332.48000002</v>
      </c>
      <c r="I57" s="159"/>
      <c r="J57" s="122">
        <f t="shared" si="0"/>
        <v>38</v>
      </c>
      <c r="K57" s="123">
        <f t="shared" si="1"/>
        <v>21</v>
      </c>
      <c r="L57" s="124" t="str">
        <f t="shared" si="2"/>
        <v>November</v>
      </c>
      <c r="M57" s="118" t="str">
        <f t="shared" si="3"/>
        <v>JV-KB/TK-November-38</v>
      </c>
      <c r="N57" s="115" t="str">
        <f t="shared" si="4"/>
        <v>KB/TK Operasional Mobil Sekolah</v>
      </c>
      <c r="O57" s="118" t="s">
        <v>127</v>
      </c>
      <c r="P57" s="125" t="str">
        <f t="shared" si="5"/>
        <v>Operasional Mobil Sekolah</v>
      </c>
      <c r="Q57" s="126">
        <f t="shared" si="6"/>
        <v>359000</v>
      </c>
      <c r="R57" s="126">
        <f t="shared" si="7"/>
        <v>359000</v>
      </c>
      <c r="S57" s="115"/>
      <c r="T57" s="118" t="str">
        <f t="shared" si="8"/>
        <v>UNIT</v>
      </c>
      <c r="U57" s="127" t="str">
        <f t="shared" si="9"/>
        <v>UNITKB/TK Operasional Mobil Sekolah</v>
      </c>
    </row>
    <row r="58" spans="2:21" ht="20.100000000000001" customHeight="1" x14ac:dyDescent="0.3">
      <c r="B58" s="104">
        <v>45985</v>
      </c>
      <c r="C58" s="155"/>
      <c r="D58" s="155"/>
      <c r="E58" s="101" t="s">
        <v>170</v>
      </c>
      <c r="F58" s="102">
        <v>20000000</v>
      </c>
      <c r="G58" s="103"/>
      <c r="H58" s="158">
        <f t="shared" si="10"/>
        <v>333044332.48000002</v>
      </c>
      <c r="I58" s="159"/>
      <c r="J58" s="122">
        <f t="shared" si="0"/>
        <v>0</v>
      </c>
      <c r="K58" s="123">
        <f t="shared" si="1"/>
        <v>24</v>
      </c>
      <c r="L58" s="124" t="str">
        <f t="shared" si="2"/>
        <v>November</v>
      </c>
      <c r="M58" s="118" t="str">
        <f t="shared" si="3"/>
        <v xml:space="preserve"> </v>
      </c>
      <c r="N58" s="115" t="str">
        <f t="shared" si="4"/>
        <v>KB/TK Pengambilan Dropping</v>
      </c>
      <c r="O58" s="118" t="s">
        <v>127</v>
      </c>
      <c r="P58" s="125" t="str">
        <f t="shared" si="5"/>
        <v>Pengambilan Dropping</v>
      </c>
      <c r="Q58" s="126">
        <f t="shared" si="6"/>
        <v>20000000</v>
      </c>
      <c r="R58" s="126">
        <f t="shared" si="7"/>
        <v>20000000</v>
      </c>
      <c r="S58" s="115"/>
      <c r="T58" s="118" t="str">
        <f t="shared" si="8"/>
        <v>UNIT</v>
      </c>
      <c r="U58" s="127" t="str">
        <f t="shared" si="9"/>
        <v>UNITKB/TK Pengambilan Dropping</v>
      </c>
    </row>
    <row r="59" spans="2:21" ht="20.100000000000001" customHeight="1" x14ac:dyDescent="0.3">
      <c r="B59" s="104">
        <v>45985</v>
      </c>
      <c r="C59" s="155"/>
      <c r="D59" s="155"/>
      <c r="E59" s="101" t="s">
        <v>151</v>
      </c>
      <c r="F59" s="102"/>
      <c r="G59" s="103">
        <v>20000000</v>
      </c>
      <c r="H59" s="158">
        <f t="shared" si="10"/>
        <v>313044332.48000002</v>
      </c>
      <c r="I59" s="159"/>
      <c r="J59" s="122">
        <f t="shared" si="0"/>
        <v>0</v>
      </c>
      <c r="K59" s="123">
        <f t="shared" si="1"/>
        <v>24</v>
      </c>
      <c r="L59" s="124" t="str">
        <f t="shared" si="2"/>
        <v>November</v>
      </c>
      <c r="M59" s="118" t="str">
        <f t="shared" si="3"/>
        <v xml:space="preserve"> </v>
      </c>
      <c r="N59" s="115" t="str">
        <f t="shared" si="4"/>
        <v>KB/TK Diterima kas tunai di Bendahara</v>
      </c>
      <c r="O59" s="118" t="s">
        <v>127</v>
      </c>
      <c r="P59" s="125" t="str">
        <f t="shared" si="5"/>
        <v>Diterima kas tunai di Bendahara</v>
      </c>
      <c r="Q59" s="126">
        <f t="shared" si="6"/>
        <v>20000000</v>
      </c>
      <c r="R59" s="126">
        <f t="shared" si="7"/>
        <v>20000000</v>
      </c>
      <c r="S59" s="115"/>
      <c r="T59" s="118" t="str">
        <f t="shared" si="8"/>
        <v>UNIT</v>
      </c>
      <c r="U59" s="127" t="str">
        <f t="shared" si="9"/>
        <v>UNITKB/TK Diterima kas tunai di Bendahara</v>
      </c>
    </row>
    <row r="60" spans="2:21" ht="20.100000000000001" customHeight="1" x14ac:dyDescent="0.3">
      <c r="B60" s="104">
        <v>45986</v>
      </c>
      <c r="C60" s="155">
        <v>515104</v>
      </c>
      <c r="D60" s="155">
        <v>39</v>
      </c>
      <c r="E60" s="101" t="s">
        <v>119</v>
      </c>
      <c r="F60" s="102"/>
      <c r="G60" s="103">
        <v>60000</v>
      </c>
      <c r="H60" s="158">
        <f t="shared" si="10"/>
        <v>312984332.48000002</v>
      </c>
      <c r="I60" s="159"/>
      <c r="J60" s="122">
        <f t="shared" si="0"/>
        <v>39</v>
      </c>
      <c r="K60" s="123">
        <f t="shared" si="1"/>
        <v>25</v>
      </c>
      <c r="L60" s="124" t="str">
        <f t="shared" si="2"/>
        <v>November</v>
      </c>
      <c r="M60" s="118" t="str">
        <f t="shared" si="3"/>
        <v>JV-KB/TK-November-39</v>
      </c>
      <c r="N60" s="115" t="str">
        <f t="shared" si="4"/>
        <v>KB/TK Perawatan Alat Permainan</v>
      </c>
      <c r="O60" s="118" t="s">
        <v>127</v>
      </c>
      <c r="P60" s="125" t="str">
        <f t="shared" si="5"/>
        <v>Perawatan Alat Permainan</v>
      </c>
      <c r="Q60" s="126">
        <f t="shared" si="6"/>
        <v>60000</v>
      </c>
      <c r="R60" s="126">
        <f t="shared" si="7"/>
        <v>60000</v>
      </c>
      <c r="S60" s="115"/>
      <c r="T60" s="118" t="str">
        <f t="shared" si="8"/>
        <v>UNIT</v>
      </c>
      <c r="U60" s="127" t="str">
        <f t="shared" si="9"/>
        <v>UNITKB/TK Perawatan Alat Permainan</v>
      </c>
    </row>
    <row r="61" spans="2:21" ht="20.100000000000001" customHeight="1" x14ac:dyDescent="0.3">
      <c r="B61" s="104">
        <v>45986</v>
      </c>
      <c r="C61" s="155">
        <v>516010</v>
      </c>
      <c r="D61" s="155">
        <v>40</v>
      </c>
      <c r="E61" s="101" t="s">
        <v>185</v>
      </c>
      <c r="F61" s="102"/>
      <c r="G61" s="103">
        <v>12375000</v>
      </c>
      <c r="H61" s="158">
        <f t="shared" si="10"/>
        <v>300609332.48000002</v>
      </c>
      <c r="I61" s="159"/>
      <c r="J61" s="122">
        <f t="shared" si="0"/>
        <v>40</v>
      </c>
      <c r="K61" s="123">
        <f t="shared" si="1"/>
        <v>25</v>
      </c>
      <c r="L61" s="124" t="str">
        <f t="shared" si="2"/>
        <v>November</v>
      </c>
      <c r="M61" s="118" t="str">
        <f t="shared" si="3"/>
        <v>JV-KB/TK-November-40</v>
      </c>
      <c r="N61" s="115" t="str">
        <f t="shared" si="4"/>
        <v>KB/TK Akreditasi Sekolah</v>
      </c>
      <c r="O61" s="118" t="s">
        <v>127</v>
      </c>
      <c r="P61" s="125" t="str">
        <f t="shared" si="5"/>
        <v>Akreditasi Sekolah</v>
      </c>
      <c r="Q61" s="126">
        <f t="shared" si="6"/>
        <v>12375000</v>
      </c>
      <c r="R61" s="126">
        <f t="shared" si="7"/>
        <v>12375000</v>
      </c>
      <c r="S61" s="115"/>
      <c r="T61" s="118" t="str">
        <f t="shared" si="8"/>
        <v>UNIT</v>
      </c>
      <c r="U61" s="127" t="str">
        <f t="shared" si="9"/>
        <v>UNITKB/TK Akreditasi Sekolah</v>
      </c>
    </row>
    <row r="62" spans="2:21" ht="20.100000000000001" customHeight="1" x14ac:dyDescent="0.3">
      <c r="B62" s="104">
        <v>45987</v>
      </c>
      <c r="C62" s="155">
        <v>530906</v>
      </c>
      <c r="D62" s="155">
        <v>41</v>
      </c>
      <c r="E62" s="101" t="s">
        <v>94</v>
      </c>
      <c r="F62" s="102"/>
      <c r="G62" s="103">
        <v>20000</v>
      </c>
      <c r="H62" s="158">
        <f t="shared" si="10"/>
        <v>300589332.48000002</v>
      </c>
      <c r="I62" s="152"/>
      <c r="J62" s="122">
        <f t="shared" si="0"/>
        <v>41</v>
      </c>
      <c r="K62" s="123">
        <f t="shared" si="1"/>
        <v>26</v>
      </c>
      <c r="L62" s="124" t="str">
        <f t="shared" si="2"/>
        <v>November</v>
      </c>
      <c r="M62" s="118" t="str">
        <f t="shared" si="3"/>
        <v>JV-KB/TK-November-41</v>
      </c>
      <c r="N62" s="115" t="str">
        <f t="shared" si="4"/>
        <v>KB/TK GOPTKI</v>
      </c>
      <c r="O62" s="118" t="s">
        <v>127</v>
      </c>
      <c r="P62" s="125" t="str">
        <f t="shared" si="5"/>
        <v>GOPTKI</v>
      </c>
      <c r="Q62" s="126">
        <f t="shared" si="6"/>
        <v>20000</v>
      </c>
      <c r="R62" s="126">
        <f t="shared" si="7"/>
        <v>20000</v>
      </c>
      <c r="S62" s="115"/>
      <c r="T62" s="118" t="str">
        <f t="shared" si="8"/>
        <v>UNIT</v>
      </c>
      <c r="U62" s="127" t="str">
        <f t="shared" si="9"/>
        <v>UNITKB/TK GOPTKI</v>
      </c>
    </row>
    <row r="63" spans="2:21" s="187" customFormat="1" ht="20.100000000000001" customHeight="1" x14ac:dyDescent="0.3">
      <c r="B63" s="182">
        <v>45988</v>
      </c>
      <c r="C63" s="183">
        <v>515102</v>
      </c>
      <c r="D63" s="155">
        <v>42</v>
      </c>
      <c r="E63" s="184" t="s">
        <v>88</v>
      </c>
      <c r="F63" s="185"/>
      <c r="G63" s="186">
        <v>2550000</v>
      </c>
      <c r="H63" s="158">
        <f t="shared" si="10"/>
        <v>298039332.48000002</v>
      </c>
      <c r="I63" s="200"/>
      <c r="J63" s="188">
        <f t="shared" si="0"/>
        <v>42</v>
      </c>
      <c r="K63" s="189">
        <f t="shared" si="1"/>
        <v>27</v>
      </c>
      <c r="L63" s="190" t="str">
        <f t="shared" si="2"/>
        <v>November</v>
      </c>
      <c r="M63" s="181" t="str">
        <f t="shared" si="3"/>
        <v>JV-KB/TK-November-42</v>
      </c>
      <c r="N63" s="191" t="str">
        <f t="shared" si="4"/>
        <v>KB/TK Perawatan AC</v>
      </c>
      <c r="O63" s="181" t="s">
        <v>127</v>
      </c>
      <c r="P63" s="192" t="str">
        <f t="shared" si="5"/>
        <v>Perawatan AC</v>
      </c>
      <c r="Q63" s="193">
        <f t="shared" si="6"/>
        <v>2550000</v>
      </c>
      <c r="R63" s="193">
        <f t="shared" si="7"/>
        <v>2550000</v>
      </c>
      <c r="S63" s="191"/>
      <c r="T63" s="181" t="str">
        <f t="shared" si="8"/>
        <v>UNIT</v>
      </c>
      <c r="U63" s="194" t="str">
        <f t="shared" si="9"/>
        <v>UNITKB/TK Perawatan AC</v>
      </c>
    </row>
    <row r="64" spans="2:21" ht="20.100000000000001" customHeight="1" x14ac:dyDescent="0.3">
      <c r="B64" s="104">
        <v>45988</v>
      </c>
      <c r="C64" s="155">
        <v>530702</v>
      </c>
      <c r="D64" s="155">
        <v>43</v>
      </c>
      <c r="E64" s="101" t="s">
        <v>131</v>
      </c>
      <c r="F64" s="102"/>
      <c r="G64" s="103">
        <v>358500</v>
      </c>
      <c r="H64" s="158">
        <f t="shared" si="10"/>
        <v>297680832.48000002</v>
      </c>
      <c r="I64" s="152"/>
      <c r="J64" s="122">
        <f t="shared" si="0"/>
        <v>43</v>
      </c>
      <c r="K64" s="123">
        <f t="shared" si="1"/>
        <v>27</v>
      </c>
      <c r="L64" s="124" t="str">
        <f t="shared" si="2"/>
        <v>November</v>
      </c>
      <c r="M64" s="118" t="str">
        <f t="shared" si="3"/>
        <v>JV-KB/TK-November-43</v>
      </c>
      <c r="N64" s="115" t="str">
        <f t="shared" si="4"/>
        <v xml:space="preserve">KB/TK Kegiatan Insidental </v>
      </c>
      <c r="O64" s="118" t="s">
        <v>127</v>
      </c>
      <c r="P64" s="125" t="str">
        <f t="shared" si="5"/>
        <v xml:space="preserve">Kegiatan Insidental </v>
      </c>
      <c r="Q64" s="126">
        <f t="shared" si="6"/>
        <v>358500</v>
      </c>
      <c r="R64" s="126">
        <f t="shared" si="7"/>
        <v>358500</v>
      </c>
      <c r="S64" s="115"/>
      <c r="T64" s="118" t="str">
        <f t="shared" si="8"/>
        <v>UNIT</v>
      </c>
      <c r="U64" s="127" t="str">
        <f t="shared" si="9"/>
        <v xml:space="preserve">UNITKB/TK Kegiatan Insidental </v>
      </c>
    </row>
    <row r="65" spans="2:21" ht="20.100000000000001" customHeight="1" x14ac:dyDescent="0.3">
      <c r="B65" s="104">
        <v>45988</v>
      </c>
      <c r="C65" s="155">
        <v>530921</v>
      </c>
      <c r="D65" s="155">
        <v>44</v>
      </c>
      <c r="E65" s="101" t="s">
        <v>186</v>
      </c>
      <c r="F65" s="102"/>
      <c r="G65" s="103">
        <v>533100</v>
      </c>
      <c r="H65" s="158">
        <f t="shared" si="10"/>
        <v>297147732.48000002</v>
      </c>
      <c r="I65" s="152"/>
      <c r="J65" s="122">
        <f t="shared" si="0"/>
        <v>44</v>
      </c>
      <c r="K65" s="123">
        <f t="shared" si="1"/>
        <v>27</v>
      </c>
      <c r="L65" s="124" t="str">
        <f t="shared" si="2"/>
        <v>November</v>
      </c>
      <c r="M65" s="118" t="str">
        <f t="shared" si="3"/>
        <v>JV-KB/TK-November-44</v>
      </c>
      <c r="N65" s="115" t="str">
        <f t="shared" si="4"/>
        <v>KB/TK POPDA &amp; Seni</v>
      </c>
      <c r="O65" s="118" t="s">
        <v>127</v>
      </c>
      <c r="P65" s="125" t="str">
        <f t="shared" si="5"/>
        <v>POPDA &amp; Seni</v>
      </c>
      <c r="Q65" s="126">
        <f t="shared" si="6"/>
        <v>533100</v>
      </c>
      <c r="R65" s="126">
        <f t="shared" si="7"/>
        <v>533100</v>
      </c>
      <c r="S65" s="115"/>
      <c r="T65" s="118" t="str">
        <f t="shared" si="8"/>
        <v>UNIT</v>
      </c>
      <c r="U65" s="127" t="str">
        <f t="shared" si="9"/>
        <v>UNITKB/TK POPDA &amp; Seni</v>
      </c>
    </row>
    <row r="66" spans="2:21" s="187" customFormat="1" ht="20.100000000000001" customHeight="1" x14ac:dyDescent="0.3">
      <c r="B66" s="182">
        <v>45989</v>
      </c>
      <c r="C66" s="183">
        <v>515108</v>
      </c>
      <c r="D66" s="155">
        <v>45</v>
      </c>
      <c r="E66" s="184" t="s">
        <v>70</v>
      </c>
      <c r="F66" s="185"/>
      <c r="G66" s="186">
        <v>1409500</v>
      </c>
      <c r="H66" s="158">
        <f t="shared" si="10"/>
        <v>295738232.48000002</v>
      </c>
      <c r="I66" s="200"/>
      <c r="J66" s="188">
        <f t="shared" si="0"/>
        <v>45</v>
      </c>
      <c r="K66" s="189">
        <f t="shared" si="1"/>
        <v>28</v>
      </c>
      <c r="L66" s="190" t="str">
        <f t="shared" si="2"/>
        <v>November</v>
      </c>
      <c r="M66" s="181" t="str">
        <f t="shared" si="3"/>
        <v>JV-KB/TK-November-45</v>
      </c>
      <c r="N66" s="191" t="str">
        <f t="shared" si="4"/>
        <v>KB/TK Perawatan Gedung</v>
      </c>
      <c r="O66" s="181" t="s">
        <v>127</v>
      </c>
      <c r="P66" s="192" t="str">
        <f t="shared" si="5"/>
        <v>Perawatan Gedung</v>
      </c>
      <c r="Q66" s="193">
        <f t="shared" si="6"/>
        <v>1409500</v>
      </c>
      <c r="R66" s="193">
        <f t="shared" si="7"/>
        <v>1409500</v>
      </c>
      <c r="S66" s="191"/>
      <c r="T66" s="181" t="str">
        <f t="shared" si="8"/>
        <v>UNIT</v>
      </c>
      <c r="U66" s="194" t="str">
        <f t="shared" si="9"/>
        <v>UNITKB/TK Perawatan Gedung</v>
      </c>
    </row>
    <row r="67" spans="2:21" ht="20.100000000000001" customHeight="1" x14ac:dyDescent="0.3">
      <c r="B67" s="104">
        <v>45989</v>
      </c>
      <c r="C67" s="155"/>
      <c r="D67" s="155"/>
      <c r="E67" s="156" t="s">
        <v>135</v>
      </c>
      <c r="F67" s="102"/>
      <c r="G67" s="103">
        <v>2500</v>
      </c>
      <c r="H67" s="158">
        <f t="shared" si="10"/>
        <v>295735732.48000002</v>
      </c>
      <c r="J67" s="122">
        <f t="shared" si="0"/>
        <v>0</v>
      </c>
      <c r="K67" s="123">
        <f t="shared" si="1"/>
        <v>28</v>
      </c>
      <c r="L67" s="124" t="str">
        <f t="shared" si="2"/>
        <v>November</v>
      </c>
      <c r="M67" s="118" t="str">
        <f t="shared" si="3"/>
        <v xml:space="preserve"> </v>
      </c>
      <c r="N67" s="115" t="str">
        <f t="shared" si="4"/>
        <v>KB/TK Biaya Pemindahbukuan e-Banking</v>
      </c>
      <c r="O67" s="118" t="s">
        <v>127</v>
      </c>
      <c r="P67" s="125" t="str">
        <f t="shared" si="5"/>
        <v>Biaya Pemindahbukuan e-Banking</v>
      </c>
      <c r="Q67" s="126">
        <f t="shared" si="6"/>
        <v>2500</v>
      </c>
      <c r="R67" s="126">
        <f t="shared" si="7"/>
        <v>2500</v>
      </c>
      <c r="S67" s="115"/>
      <c r="T67" s="118" t="str">
        <f t="shared" si="8"/>
        <v>UNIT</v>
      </c>
      <c r="U67" s="127" t="str">
        <f t="shared" si="9"/>
        <v>UNITKB/TK Biaya Pemindahbukuan e-Banking</v>
      </c>
    </row>
    <row r="68" spans="2:21" s="216" customFormat="1" ht="20.100000000000001" customHeight="1" x14ac:dyDescent="0.3">
      <c r="B68" s="104">
        <v>45989</v>
      </c>
      <c r="C68" s="155">
        <v>515113</v>
      </c>
      <c r="D68" s="155">
        <v>46</v>
      </c>
      <c r="E68" s="101" t="s">
        <v>35</v>
      </c>
      <c r="F68" s="102"/>
      <c r="G68" s="103">
        <v>817000</v>
      </c>
      <c r="H68" s="158">
        <f t="shared" si="10"/>
        <v>294918732.48000002</v>
      </c>
      <c r="I68" s="207"/>
      <c r="J68" s="208">
        <f t="shared" si="0"/>
        <v>46</v>
      </c>
      <c r="K68" s="209">
        <f t="shared" si="1"/>
        <v>28</v>
      </c>
      <c r="L68" s="210" t="str">
        <f t="shared" si="2"/>
        <v>November</v>
      </c>
      <c r="M68" s="211" t="str">
        <f t="shared" si="3"/>
        <v>JV-KB/TK-November-46</v>
      </c>
      <c r="N68" s="212" t="str">
        <f t="shared" si="4"/>
        <v>KB/TK Perawatan Jaringan Listrik</v>
      </c>
      <c r="O68" s="211" t="s">
        <v>127</v>
      </c>
      <c r="P68" s="213" t="str">
        <f t="shared" si="5"/>
        <v>Perawatan Jaringan Listrik</v>
      </c>
      <c r="Q68" s="214">
        <f t="shared" si="6"/>
        <v>817000</v>
      </c>
      <c r="R68" s="214">
        <f t="shared" si="7"/>
        <v>817000</v>
      </c>
      <c r="S68" s="212"/>
      <c r="T68" s="211" t="str">
        <f t="shared" si="8"/>
        <v>UNIT</v>
      </c>
      <c r="U68" s="215" t="str">
        <f t="shared" si="9"/>
        <v>UNITKB/TK Perawatan Jaringan Listrik</v>
      </c>
    </row>
    <row r="69" spans="2:21" ht="20.100000000000001" customHeight="1" x14ac:dyDescent="0.3">
      <c r="B69" s="202">
        <v>45983</v>
      </c>
      <c r="C69" s="203">
        <v>516150</v>
      </c>
      <c r="D69" s="203">
        <v>47</v>
      </c>
      <c r="E69" s="204" t="s">
        <v>54</v>
      </c>
      <c r="F69" s="205"/>
      <c r="G69" s="206">
        <f>5904100+14500000</f>
        <v>20404100</v>
      </c>
      <c r="H69" s="158">
        <f t="shared" si="10"/>
        <v>274514632.48000002</v>
      </c>
      <c r="I69" s="160"/>
      <c r="J69" s="122">
        <f t="shared" si="0"/>
        <v>47</v>
      </c>
      <c r="K69" s="123">
        <f t="shared" si="1"/>
        <v>22</v>
      </c>
      <c r="L69" s="124" t="str">
        <f t="shared" si="2"/>
        <v>November</v>
      </c>
      <c r="M69" s="118" t="str">
        <f t="shared" si="3"/>
        <v>JV-KB/TK-November-47</v>
      </c>
      <c r="N69" s="115" t="str">
        <f t="shared" si="4"/>
        <v>KB/TK Orientasi Siswa Baru</v>
      </c>
      <c r="O69" s="118" t="s">
        <v>127</v>
      </c>
      <c r="P69" s="125" t="str">
        <f t="shared" si="5"/>
        <v>Orientasi Siswa Baru</v>
      </c>
      <c r="Q69" s="126">
        <f t="shared" si="6"/>
        <v>20404100</v>
      </c>
      <c r="R69" s="126">
        <f t="shared" si="7"/>
        <v>20404100</v>
      </c>
      <c r="S69" s="115"/>
      <c r="T69" s="118" t="str">
        <f t="shared" si="8"/>
        <v>UNIT</v>
      </c>
      <c r="U69" s="127" t="str">
        <f t="shared" si="9"/>
        <v>UNITKB/TK Orientasi Siswa Baru</v>
      </c>
    </row>
    <row r="70" spans="2:21" ht="20.100000000000001" customHeight="1" x14ac:dyDescent="0.3">
      <c r="B70" s="104">
        <v>45989</v>
      </c>
      <c r="C70" s="155">
        <v>531006</v>
      </c>
      <c r="D70" s="155">
        <v>48</v>
      </c>
      <c r="E70" s="101" t="s">
        <v>101</v>
      </c>
      <c r="F70" s="102"/>
      <c r="G70" s="103">
        <v>40000</v>
      </c>
      <c r="H70" s="158">
        <f t="shared" si="10"/>
        <v>274474632.48000002</v>
      </c>
      <c r="I70" s="160"/>
      <c r="J70" s="122">
        <f t="shared" si="0"/>
        <v>48</v>
      </c>
      <c r="K70" s="123">
        <f t="shared" si="1"/>
        <v>28</v>
      </c>
      <c r="L70" s="124" t="str">
        <f t="shared" si="2"/>
        <v>November</v>
      </c>
      <c r="M70" s="118" t="str">
        <f t="shared" si="3"/>
        <v>JV-KB/TK-November-48</v>
      </c>
      <c r="N70" s="115" t="str">
        <f t="shared" si="4"/>
        <v>KB/TK Home Visit Siswa Luar Kota</v>
      </c>
      <c r="O70" s="118" t="s">
        <v>127</v>
      </c>
      <c r="P70" s="125" t="str">
        <f t="shared" si="5"/>
        <v>Home Visit Siswa Luar Kota</v>
      </c>
      <c r="Q70" s="126">
        <f t="shared" si="6"/>
        <v>40000</v>
      </c>
      <c r="R70" s="126">
        <f t="shared" si="7"/>
        <v>40000</v>
      </c>
      <c r="S70" s="115"/>
      <c r="T70" s="118" t="str">
        <f t="shared" si="8"/>
        <v>UNIT</v>
      </c>
      <c r="U70" s="127" t="str">
        <f t="shared" si="9"/>
        <v>UNITKB/TK Home Visit Siswa Luar Kota</v>
      </c>
    </row>
    <row r="71" spans="2:21" ht="20.100000000000001" customHeight="1" x14ac:dyDescent="0.3">
      <c r="B71" s="104">
        <v>45990</v>
      </c>
      <c r="C71" s="155">
        <v>511302</v>
      </c>
      <c r="D71" s="203">
        <v>49</v>
      </c>
      <c r="E71" s="101" t="s">
        <v>90</v>
      </c>
      <c r="F71" s="102"/>
      <c r="G71" s="103">
        <v>3585000</v>
      </c>
      <c r="H71" s="158">
        <f t="shared" si="10"/>
        <v>270889632.48000002</v>
      </c>
      <c r="J71" s="122">
        <f t="shared" si="0"/>
        <v>49</v>
      </c>
      <c r="K71" s="123">
        <f t="shared" si="1"/>
        <v>29</v>
      </c>
      <c r="L71" s="124" t="str">
        <f t="shared" si="2"/>
        <v>November</v>
      </c>
      <c r="M71" s="118" t="str">
        <f t="shared" si="3"/>
        <v>JV-KB/TK-November-49</v>
      </c>
      <c r="N71" s="115" t="str">
        <f t="shared" si="4"/>
        <v>KB/TK Honor Pelatih Ekstrakurikuler</v>
      </c>
      <c r="O71" s="118" t="s">
        <v>127</v>
      </c>
      <c r="P71" s="125" t="str">
        <f t="shared" si="5"/>
        <v>Honor Pelatih Ekstrakurikuler</v>
      </c>
      <c r="Q71" s="126">
        <f t="shared" si="6"/>
        <v>3585000</v>
      </c>
      <c r="R71" s="126">
        <f t="shared" si="7"/>
        <v>3585000</v>
      </c>
      <c r="S71" s="115"/>
      <c r="T71" s="118" t="str">
        <f t="shared" si="8"/>
        <v>UNIT</v>
      </c>
      <c r="U71" s="127" t="str">
        <f t="shared" si="9"/>
        <v>UNITKB/TK Honor Pelatih Ekstrakurikuler</v>
      </c>
    </row>
    <row r="72" spans="2:21" s="187" customFormat="1" ht="20.100000000000001" customHeight="1" x14ac:dyDescent="0.3">
      <c r="B72" s="104">
        <v>45990</v>
      </c>
      <c r="C72" s="155">
        <v>516264</v>
      </c>
      <c r="D72" s="155">
        <v>50</v>
      </c>
      <c r="E72" s="101" t="s">
        <v>174</v>
      </c>
      <c r="F72" s="102"/>
      <c r="G72" s="103">
        <v>2290600</v>
      </c>
      <c r="H72" s="158">
        <f t="shared" si="10"/>
        <v>268599032.48000002</v>
      </c>
      <c r="I72" s="200"/>
      <c r="J72" s="188">
        <f t="shared" si="0"/>
        <v>50</v>
      </c>
      <c r="K72" s="189">
        <f t="shared" si="1"/>
        <v>29</v>
      </c>
      <c r="L72" s="190" t="str">
        <f t="shared" si="2"/>
        <v>November</v>
      </c>
      <c r="M72" s="181" t="str">
        <f t="shared" si="3"/>
        <v>JV-KB/TK-November-50</v>
      </c>
      <c r="N72" s="191" t="str">
        <f t="shared" si="4"/>
        <v>KB/TK Media Pembelajaran</v>
      </c>
      <c r="O72" s="181" t="s">
        <v>127</v>
      </c>
      <c r="P72" s="192" t="str">
        <f t="shared" si="5"/>
        <v>Media Pembelajaran</v>
      </c>
      <c r="Q72" s="193">
        <f t="shared" si="6"/>
        <v>2290600</v>
      </c>
      <c r="R72" s="193">
        <f t="shared" si="7"/>
        <v>2290600</v>
      </c>
      <c r="S72" s="191"/>
      <c r="T72" s="181" t="str">
        <f t="shared" si="8"/>
        <v>UNIT</v>
      </c>
      <c r="U72" s="194" t="str">
        <f t="shared" si="9"/>
        <v>UNITKB/TK Media Pembelajaran</v>
      </c>
    </row>
    <row r="73" spans="2:21" s="187" customFormat="1" ht="20.100000000000001" customHeight="1" x14ac:dyDescent="0.3">
      <c r="B73" s="182">
        <v>45990</v>
      </c>
      <c r="C73" s="183">
        <v>518101</v>
      </c>
      <c r="D73" s="203">
        <v>51</v>
      </c>
      <c r="E73" s="184" t="s">
        <v>187</v>
      </c>
      <c r="F73" s="185"/>
      <c r="G73" s="186">
        <v>5370000</v>
      </c>
      <c r="H73" s="158">
        <f t="shared" si="10"/>
        <v>263229032.48000002</v>
      </c>
      <c r="J73" s="188">
        <f t="shared" si="0"/>
        <v>51</v>
      </c>
      <c r="K73" s="189">
        <f t="shared" si="1"/>
        <v>29</v>
      </c>
      <c r="L73" s="190" t="str">
        <f t="shared" si="2"/>
        <v>November</v>
      </c>
      <c r="M73" s="181" t="str">
        <f t="shared" si="3"/>
        <v>JV-KB/TK-November-51</v>
      </c>
      <c r="N73" s="191" t="str">
        <f t="shared" si="4"/>
        <v>KB/TK Album Raport</v>
      </c>
      <c r="O73" s="181" t="s">
        <v>127</v>
      </c>
      <c r="P73" s="192" t="str">
        <f t="shared" si="5"/>
        <v>Album Raport</v>
      </c>
      <c r="Q73" s="193">
        <f t="shared" si="6"/>
        <v>5370000</v>
      </c>
      <c r="R73" s="193">
        <f t="shared" si="7"/>
        <v>5370000</v>
      </c>
      <c r="S73" s="191"/>
      <c r="T73" s="181" t="str">
        <f t="shared" si="8"/>
        <v>UNIT</v>
      </c>
      <c r="U73" s="194" t="str">
        <f t="shared" si="9"/>
        <v>UNITKB/TK Album Raport</v>
      </c>
    </row>
    <row r="74" spans="2:21" ht="20.100000000000001" customHeight="1" x14ac:dyDescent="0.3">
      <c r="B74" s="182">
        <v>45990</v>
      </c>
      <c r="C74" s="183">
        <v>518107</v>
      </c>
      <c r="D74" s="155">
        <v>52</v>
      </c>
      <c r="E74" s="201" t="s">
        <v>112</v>
      </c>
      <c r="F74" s="185"/>
      <c r="G74" s="186">
        <v>875000</v>
      </c>
      <c r="H74" s="158">
        <f t="shared" si="10"/>
        <v>262354032.48000002</v>
      </c>
      <c r="J74" s="122">
        <f t="shared" si="0"/>
        <v>52</v>
      </c>
      <c r="K74" s="123">
        <f t="shared" si="1"/>
        <v>29</v>
      </c>
      <c r="L74" s="124" t="str">
        <f t="shared" si="2"/>
        <v>November</v>
      </c>
      <c r="M74" s="118" t="str">
        <f t="shared" si="3"/>
        <v>JV-KB/TK-November-52</v>
      </c>
      <c r="N74" s="115" t="str">
        <f t="shared" si="4"/>
        <v>KB/TK Kertas Raport</v>
      </c>
      <c r="O74" s="118" t="s">
        <v>127</v>
      </c>
      <c r="P74" s="125" t="str">
        <f t="shared" si="5"/>
        <v>Kertas Raport</v>
      </c>
      <c r="Q74" s="126">
        <f t="shared" si="6"/>
        <v>875000</v>
      </c>
      <c r="R74" s="126">
        <f t="shared" si="7"/>
        <v>875000</v>
      </c>
      <c r="S74" s="115"/>
      <c r="T74" s="118" t="str">
        <f t="shared" si="8"/>
        <v>UNIT</v>
      </c>
      <c r="U74" s="127" t="str">
        <f t="shared" si="9"/>
        <v>UNITKB/TK Kertas Raport</v>
      </c>
    </row>
    <row r="75" spans="2:21" ht="20.100000000000001" customHeight="1" x14ac:dyDescent="0.3">
      <c r="B75" s="104">
        <v>45990</v>
      </c>
      <c r="C75" s="155">
        <v>530601</v>
      </c>
      <c r="D75" s="203">
        <v>53</v>
      </c>
      <c r="E75" s="101" t="s">
        <v>66</v>
      </c>
      <c r="F75" s="102"/>
      <c r="G75" s="103">
        <v>127000</v>
      </c>
      <c r="H75" s="158">
        <f t="shared" si="10"/>
        <v>262227032.48000002</v>
      </c>
      <c r="J75" s="122">
        <f t="shared" ref="J75:J77" si="11">D75</f>
        <v>53</v>
      </c>
      <c r="K75" s="123">
        <f t="shared" ref="K75:K77" si="12">DAY(B75)</f>
        <v>29</v>
      </c>
      <c r="L75" s="124" t="str">
        <f t="shared" ref="L75:L82" si="13">PROPER(TRIM(MID(SUBSTITUTE($B$3," ",REPT(" ",99)),99*INT((LEN($B$3)-LEN(SUBSTITUTE($B$3," ","")))/2),99)))</f>
        <v>November</v>
      </c>
      <c r="M75" s="118" t="str">
        <f t="shared" ref="M75:M77" si="14">IF(J75&lt;1," ","JV-KB/TK-"&amp;$L$11&amp;"-"&amp;J75)</f>
        <v>JV-KB/TK-November-53</v>
      </c>
      <c r="N75" s="115" t="str">
        <f t="shared" ref="N75:N77" si="15">"KB/TK "&amp;E75</f>
        <v>KB/TK Perkantoran</v>
      </c>
      <c r="O75" s="118" t="s">
        <v>127</v>
      </c>
      <c r="P75" s="125" t="str">
        <f t="shared" ref="P75:P77" si="16">E75</f>
        <v>Perkantoran</v>
      </c>
      <c r="Q75" s="126">
        <f t="shared" ref="Q75:Q77" si="17">F75+G75</f>
        <v>127000</v>
      </c>
      <c r="R75" s="126">
        <f t="shared" ref="R75:R77" si="18">Q75</f>
        <v>127000</v>
      </c>
      <c r="S75" s="115"/>
      <c r="T75" s="118" t="str">
        <f t="shared" ref="T75:T83" si="19">$T$10</f>
        <v>UNIT</v>
      </c>
      <c r="U75" s="127" t="str">
        <f t="shared" ref="U75:U77" si="20">CONCATENATE(T75,N75)</f>
        <v>UNITKB/TK Perkantoran</v>
      </c>
    </row>
    <row r="76" spans="2:21" ht="20.100000000000001" customHeight="1" x14ac:dyDescent="0.3">
      <c r="B76" s="104">
        <v>45990</v>
      </c>
      <c r="C76" s="155">
        <v>530602</v>
      </c>
      <c r="D76" s="155">
        <v>54</v>
      </c>
      <c r="E76" s="101" t="s">
        <v>76</v>
      </c>
      <c r="F76" s="102"/>
      <c r="G76" s="103">
        <v>289000</v>
      </c>
      <c r="H76" s="158">
        <f t="shared" si="10"/>
        <v>261938032.48000002</v>
      </c>
      <c r="J76" s="122">
        <f t="shared" si="11"/>
        <v>54</v>
      </c>
      <c r="K76" s="123">
        <f t="shared" si="12"/>
        <v>29</v>
      </c>
      <c r="L76" s="124" t="str">
        <f t="shared" si="13"/>
        <v>November</v>
      </c>
      <c r="M76" s="118" t="str">
        <f t="shared" si="14"/>
        <v>JV-KB/TK-November-54</v>
      </c>
      <c r="N76" s="115" t="str">
        <f t="shared" si="15"/>
        <v>KB/TK Work sheet</v>
      </c>
      <c r="O76" s="118" t="s">
        <v>127</v>
      </c>
      <c r="P76" s="125" t="str">
        <f t="shared" si="16"/>
        <v>Work sheet</v>
      </c>
      <c r="Q76" s="126">
        <f t="shared" si="17"/>
        <v>289000</v>
      </c>
      <c r="R76" s="126">
        <f t="shared" si="18"/>
        <v>289000</v>
      </c>
      <c r="S76" s="115"/>
      <c r="T76" s="118" t="str">
        <f t="shared" si="19"/>
        <v>UNIT</v>
      </c>
      <c r="U76" s="127" t="str">
        <f t="shared" si="20"/>
        <v>UNITKB/TK Work sheet</v>
      </c>
    </row>
    <row r="77" spans="2:21" ht="20.100000000000001" customHeight="1" x14ac:dyDescent="0.3">
      <c r="B77" s="104">
        <v>45990</v>
      </c>
      <c r="C77" s="155">
        <v>530707</v>
      </c>
      <c r="D77" s="203">
        <v>55</v>
      </c>
      <c r="E77" s="101" t="s">
        <v>64</v>
      </c>
      <c r="F77" s="102"/>
      <c r="G77" s="103">
        <v>530700</v>
      </c>
      <c r="H77" s="158">
        <f t="shared" ref="H77:H82" si="21">H76+F77-G77</f>
        <v>261407332.48000002</v>
      </c>
      <c r="J77" s="122">
        <f t="shared" si="11"/>
        <v>55</v>
      </c>
      <c r="K77" s="123">
        <f t="shared" si="12"/>
        <v>29</v>
      </c>
      <c r="L77" s="124" t="str">
        <f t="shared" si="13"/>
        <v>November</v>
      </c>
      <c r="M77" s="118" t="str">
        <f t="shared" si="14"/>
        <v>JV-KB/TK-November-55</v>
      </c>
      <c r="N77" s="115" t="str">
        <f t="shared" si="15"/>
        <v>KB/TK Kunjungan Tamu</v>
      </c>
      <c r="O77" s="118" t="s">
        <v>127</v>
      </c>
      <c r="P77" s="125" t="str">
        <f t="shared" si="16"/>
        <v>Kunjungan Tamu</v>
      </c>
      <c r="Q77" s="126">
        <f t="shared" si="17"/>
        <v>530700</v>
      </c>
      <c r="R77" s="126">
        <f t="shared" si="18"/>
        <v>530700</v>
      </c>
      <c r="S77" s="115"/>
      <c r="T77" s="118" t="str">
        <f t="shared" si="19"/>
        <v>UNIT</v>
      </c>
      <c r="U77" s="127" t="str">
        <f t="shared" si="20"/>
        <v>UNITKB/TK Kunjungan Tamu</v>
      </c>
    </row>
    <row r="78" spans="2:21" ht="20.100000000000001" customHeight="1" x14ac:dyDescent="0.3">
      <c r="B78" s="104">
        <v>45990</v>
      </c>
      <c r="C78" s="155">
        <v>531005</v>
      </c>
      <c r="D78" s="155">
        <v>56</v>
      </c>
      <c r="E78" s="101" t="s">
        <v>96</v>
      </c>
      <c r="F78" s="102"/>
      <c r="G78" s="103">
        <v>330000</v>
      </c>
      <c r="H78" s="158">
        <f t="shared" si="21"/>
        <v>261077332.48000002</v>
      </c>
      <c r="J78" s="122">
        <f t="shared" ref="J78:J80" si="22">D78</f>
        <v>56</v>
      </c>
      <c r="K78" s="123">
        <f t="shared" ref="K78:K80" si="23">DAY(B78)</f>
        <v>29</v>
      </c>
      <c r="L78" s="124" t="str">
        <f t="shared" si="13"/>
        <v>November</v>
      </c>
      <c r="M78" s="118" t="str">
        <f t="shared" ref="M78:M80" si="24">IF(J78&lt;1," ","JV-KB/TK-"&amp;$L$11&amp;"-"&amp;J78)</f>
        <v>JV-KB/TK-November-56</v>
      </c>
      <c r="N78" s="115" t="str">
        <f t="shared" ref="N78:N80" si="25">"KB/TK "&amp;E78</f>
        <v>KB/TK Home Visit Siswa Dalam Kota</v>
      </c>
      <c r="O78" s="118" t="s">
        <v>127</v>
      </c>
      <c r="P78" s="125" t="str">
        <f t="shared" ref="P78:P80" si="26">E78</f>
        <v>Home Visit Siswa Dalam Kota</v>
      </c>
      <c r="Q78" s="126">
        <f t="shared" ref="Q78:Q80" si="27">F78+G78</f>
        <v>330000</v>
      </c>
      <c r="R78" s="126">
        <f t="shared" ref="R78:R80" si="28">Q78</f>
        <v>330000</v>
      </c>
      <c r="S78" s="115"/>
      <c r="T78" s="118" t="str">
        <f t="shared" si="19"/>
        <v>UNIT</v>
      </c>
      <c r="U78" s="127" t="str">
        <f t="shared" ref="U78:U80" si="29">CONCATENATE(T78,N78)</f>
        <v>UNITKB/TK Home Visit Siswa Dalam Kota</v>
      </c>
    </row>
    <row r="79" spans="2:21" s="187" customFormat="1" ht="20.100000000000001" customHeight="1" x14ac:dyDescent="0.3">
      <c r="B79" s="104">
        <v>45991</v>
      </c>
      <c r="C79" s="155">
        <v>515114</v>
      </c>
      <c r="D79" s="203">
        <v>57</v>
      </c>
      <c r="E79" s="101" t="s">
        <v>104</v>
      </c>
      <c r="F79" s="102"/>
      <c r="G79" s="103">
        <v>585000</v>
      </c>
      <c r="H79" s="158">
        <f t="shared" si="21"/>
        <v>260492332.48000002</v>
      </c>
      <c r="J79" s="122">
        <f t="shared" si="22"/>
        <v>57</v>
      </c>
      <c r="K79" s="123">
        <f t="shared" si="23"/>
        <v>30</v>
      </c>
      <c r="L79" s="124" t="str">
        <f t="shared" si="13"/>
        <v>November</v>
      </c>
      <c r="M79" s="118" t="str">
        <f t="shared" si="24"/>
        <v>JV-KB/TK-November-57</v>
      </c>
      <c r="N79" s="115" t="str">
        <f t="shared" si="25"/>
        <v>KB/TK Perawatan Karpet dan Sarana Ibadah</v>
      </c>
      <c r="O79" s="118" t="s">
        <v>127</v>
      </c>
      <c r="P79" s="125" t="str">
        <f t="shared" si="26"/>
        <v>Perawatan Karpet dan Sarana Ibadah</v>
      </c>
      <c r="Q79" s="126">
        <f t="shared" si="27"/>
        <v>585000</v>
      </c>
      <c r="R79" s="126">
        <f t="shared" si="28"/>
        <v>585000</v>
      </c>
      <c r="S79" s="115"/>
      <c r="T79" s="118" t="str">
        <f t="shared" si="19"/>
        <v>UNIT</v>
      </c>
      <c r="U79" s="127" t="str">
        <f t="shared" si="29"/>
        <v>UNITKB/TK Perawatan Karpet dan Sarana Ibadah</v>
      </c>
    </row>
    <row r="80" spans="2:21" ht="20.100000000000001" customHeight="1" x14ac:dyDescent="0.3">
      <c r="B80" s="182">
        <v>45991</v>
      </c>
      <c r="C80" s="183">
        <v>516010</v>
      </c>
      <c r="D80" s="155">
        <v>58</v>
      </c>
      <c r="E80" s="184" t="s">
        <v>185</v>
      </c>
      <c r="F80" s="185"/>
      <c r="G80" s="186">
        <v>7187500</v>
      </c>
      <c r="H80" s="158">
        <f t="shared" si="21"/>
        <v>253304832.48000002</v>
      </c>
      <c r="J80" s="122">
        <f t="shared" si="22"/>
        <v>58</v>
      </c>
      <c r="K80" s="123">
        <f t="shared" si="23"/>
        <v>30</v>
      </c>
      <c r="L80" s="124" t="str">
        <f t="shared" si="13"/>
        <v>November</v>
      </c>
      <c r="M80" s="118" t="str">
        <f t="shared" si="24"/>
        <v>JV-KB/TK-November-58</v>
      </c>
      <c r="N80" s="115" t="str">
        <f t="shared" si="25"/>
        <v>KB/TK Akreditasi Sekolah</v>
      </c>
      <c r="O80" s="118" t="s">
        <v>127</v>
      </c>
      <c r="P80" s="125" t="str">
        <f t="shared" si="26"/>
        <v>Akreditasi Sekolah</v>
      </c>
      <c r="Q80" s="126">
        <f t="shared" si="27"/>
        <v>7187500</v>
      </c>
      <c r="R80" s="126">
        <f t="shared" si="28"/>
        <v>7187500</v>
      </c>
      <c r="S80" s="115"/>
      <c r="T80" s="118" t="str">
        <f t="shared" si="19"/>
        <v>UNIT</v>
      </c>
      <c r="U80" s="127" t="str">
        <f t="shared" si="29"/>
        <v>UNITKB/TK Akreditasi Sekolah</v>
      </c>
    </row>
    <row r="81" spans="2:21" ht="20.100000000000001" customHeight="1" x14ac:dyDescent="0.3">
      <c r="B81" s="104">
        <v>45991</v>
      </c>
      <c r="C81" s="155"/>
      <c r="D81" s="155"/>
      <c r="E81" s="101" t="s">
        <v>126</v>
      </c>
      <c r="F81" s="102">
        <v>55293.71</v>
      </c>
      <c r="G81" s="103"/>
      <c r="H81" s="158">
        <f t="shared" si="21"/>
        <v>253360126.19000003</v>
      </c>
      <c r="J81" s="122">
        <f t="shared" ref="J81:J82" si="30">D81</f>
        <v>0</v>
      </c>
      <c r="K81" s="123">
        <f t="shared" ref="K81:K82" si="31">DAY(B81)</f>
        <v>30</v>
      </c>
      <c r="L81" s="124" t="str">
        <f t="shared" si="13"/>
        <v>November</v>
      </c>
      <c r="M81" s="118" t="str">
        <f t="shared" ref="M81:M82" si="32">IF(J81&lt;1," ","JV-KB/TK-"&amp;$L$11&amp;"-"&amp;J81)</f>
        <v xml:space="preserve"> </v>
      </c>
      <c r="N81" s="115" t="str">
        <f t="shared" ref="N81:N82" si="33">"KB/TK "&amp;E81</f>
        <v>KB/TK Bagi Hasil atau Bonus</v>
      </c>
      <c r="O81" s="118" t="s">
        <v>127</v>
      </c>
      <c r="P81" s="125" t="str">
        <f t="shared" ref="P81:P82" si="34">E81</f>
        <v>Bagi Hasil atau Bonus</v>
      </c>
      <c r="Q81" s="126">
        <f t="shared" ref="Q81:Q82" si="35">F81+G81</f>
        <v>55293.71</v>
      </c>
      <c r="R81" s="126">
        <f t="shared" ref="R81:R82" si="36">Q81</f>
        <v>55293.71</v>
      </c>
      <c r="S81" s="115"/>
      <c r="T81" s="118" t="str">
        <f t="shared" si="19"/>
        <v>UNIT</v>
      </c>
      <c r="U81" s="127" t="str">
        <f t="shared" ref="U81:U83" si="37">CONCATENATE(T81,N81)</f>
        <v>UNITKB/TK Bagi Hasil atau Bonus</v>
      </c>
    </row>
    <row r="82" spans="2:21" ht="20.100000000000001" customHeight="1" x14ac:dyDescent="0.3">
      <c r="B82" s="104">
        <v>45991</v>
      </c>
      <c r="C82" s="155"/>
      <c r="D82" s="155"/>
      <c r="E82" s="101" t="s">
        <v>23</v>
      </c>
      <c r="F82" s="102"/>
      <c r="G82" s="103">
        <v>11058.74</v>
      </c>
      <c r="H82" s="158">
        <f t="shared" si="21"/>
        <v>253349067.45000002</v>
      </c>
      <c r="J82" s="122">
        <f t="shared" si="30"/>
        <v>0</v>
      </c>
      <c r="K82" s="123">
        <f t="shared" si="31"/>
        <v>30</v>
      </c>
      <c r="L82" s="124" t="str">
        <f t="shared" si="13"/>
        <v>November</v>
      </c>
      <c r="M82" s="118" t="str">
        <f t="shared" si="32"/>
        <v xml:space="preserve"> </v>
      </c>
      <c r="N82" s="115" t="str">
        <f t="shared" si="33"/>
        <v>KB/TK Pajak</v>
      </c>
      <c r="O82" s="118" t="s">
        <v>127</v>
      </c>
      <c r="P82" s="125" t="str">
        <f t="shared" si="34"/>
        <v>Pajak</v>
      </c>
      <c r="Q82" s="126">
        <f t="shared" si="35"/>
        <v>11058.74</v>
      </c>
      <c r="R82" s="126">
        <f t="shared" si="36"/>
        <v>11058.74</v>
      </c>
      <c r="S82" s="115"/>
      <c r="T82" s="118" t="str">
        <f t="shared" si="19"/>
        <v>UNIT</v>
      </c>
      <c r="U82" s="127" t="str">
        <f t="shared" si="37"/>
        <v>UNITKB/TK Pajak</v>
      </c>
    </row>
    <row r="83" spans="2:21" ht="20.100000000000001" customHeight="1" x14ac:dyDescent="0.3">
      <c r="B83" s="104"/>
      <c r="C83" s="155"/>
      <c r="D83" s="155"/>
      <c r="E83" s="101"/>
      <c r="F83" s="102"/>
      <c r="G83" s="103"/>
      <c r="H83" s="158"/>
      <c r="J83" s="122"/>
      <c r="K83" s="123"/>
      <c r="L83" s="124"/>
      <c r="M83" s="118"/>
      <c r="N83" s="115"/>
      <c r="O83" s="118"/>
      <c r="P83" s="125"/>
      <c r="Q83" s="126"/>
      <c r="R83" s="126"/>
      <c r="S83" s="115"/>
      <c r="T83" s="118" t="str">
        <f t="shared" si="19"/>
        <v>UNIT</v>
      </c>
      <c r="U83" s="127" t="str">
        <f t="shared" si="37"/>
        <v>UNIT</v>
      </c>
    </row>
    <row r="84" spans="2:21" ht="20.100000000000001" customHeight="1" x14ac:dyDescent="0.3">
      <c r="B84" s="161"/>
      <c r="D84" s="162"/>
      <c r="F84" s="163"/>
      <c r="G84" s="164"/>
      <c r="H84" s="165"/>
      <c r="J84" s="122"/>
      <c r="K84" s="123"/>
      <c r="L84" s="124"/>
      <c r="M84" s="118"/>
      <c r="N84" s="115"/>
      <c r="O84" s="118"/>
      <c r="P84" s="125"/>
      <c r="Q84" s="126"/>
      <c r="R84" s="126"/>
      <c r="S84" s="115"/>
      <c r="T84" s="118"/>
      <c r="U84" s="127"/>
    </row>
    <row r="85" spans="2:21" ht="20.100000000000001" customHeight="1" x14ac:dyDescent="0.3">
      <c r="B85" s="217" t="s">
        <v>195</v>
      </c>
      <c r="C85" s="217"/>
      <c r="D85" s="217"/>
      <c r="E85" s="217"/>
      <c r="F85" s="217"/>
      <c r="G85" s="217"/>
      <c r="H85" s="217"/>
      <c r="M85" s="163">
        <f>SUM(G11:G83)</f>
        <v>139086408.74000001</v>
      </c>
      <c r="N85" s="163"/>
    </row>
    <row r="86" spans="2:21" ht="20.100000000000001" customHeight="1" x14ac:dyDescent="0.3">
      <c r="B86" s="166" t="s">
        <v>27</v>
      </c>
      <c r="C86" s="167"/>
      <c r="D86" s="138"/>
      <c r="E86" s="138"/>
      <c r="F86" s="168">
        <f>H82</f>
        <v>253349067.45000002</v>
      </c>
      <c r="G86" s="148"/>
      <c r="H86" s="169"/>
      <c r="M86" s="152">
        <f>G13+G14+G23+G27+G32+G25+G34+G48+G59+G63+G66+G67+G73+G74+G80+G82</f>
        <v>80041058.739999995</v>
      </c>
      <c r="N86" s="152" t="s">
        <v>192</v>
      </c>
    </row>
    <row r="87" spans="2:21" ht="20.100000000000001" customHeight="1" x14ac:dyDescent="0.3">
      <c r="B87" s="170" t="s">
        <v>28</v>
      </c>
      <c r="C87" s="167"/>
      <c r="D87" s="138"/>
      <c r="E87" s="166"/>
      <c r="F87" s="171"/>
      <c r="G87" s="148"/>
      <c r="H87" s="169"/>
      <c r="M87" s="152">
        <f>G14+G23+G27+G32+G48+G59+G82+G67</f>
        <v>49536058.740000002</v>
      </c>
      <c r="N87" s="152" t="s">
        <v>194</v>
      </c>
    </row>
    <row r="88" spans="2:21" ht="20.100000000000001" customHeight="1" x14ac:dyDescent="0.3">
      <c r="B88" s="166" t="s">
        <v>29</v>
      </c>
      <c r="C88" s="167"/>
      <c r="D88" s="138"/>
      <c r="E88" s="152">
        <v>230233467.44999999</v>
      </c>
      <c r="F88" s="171"/>
      <c r="G88" s="148"/>
      <c r="H88" s="169"/>
      <c r="M88" s="152">
        <f>M85-M87</f>
        <v>89550350</v>
      </c>
      <c r="N88" s="116" t="s">
        <v>193</v>
      </c>
    </row>
    <row r="89" spans="2:21" ht="20.100000000000001" customHeight="1" x14ac:dyDescent="0.3">
      <c r="B89" s="172" t="s">
        <v>30</v>
      </c>
      <c r="C89" s="173"/>
      <c r="D89" s="174"/>
      <c r="E89" s="175">
        <v>23115600</v>
      </c>
      <c r="F89" s="171"/>
      <c r="G89" s="148"/>
      <c r="H89" s="169"/>
      <c r="M89" s="152">
        <f>M85-M86</f>
        <v>59045350.000000015</v>
      </c>
      <c r="N89" s="116" t="s">
        <v>191</v>
      </c>
    </row>
    <row r="90" spans="2:21" ht="20.100000000000001" customHeight="1" x14ac:dyDescent="0.3">
      <c r="B90" s="167" t="s">
        <v>31</v>
      </c>
      <c r="C90" s="167"/>
      <c r="D90" s="138"/>
      <c r="E90" s="177">
        <f>SUM(E88:E89)</f>
        <v>253349067.44999999</v>
      </c>
      <c r="F90" s="171"/>
      <c r="G90" s="171"/>
      <c r="H90" s="169"/>
    </row>
    <row r="91" spans="2:21" ht="20.100000000000001" customHeight="1" x14ac:dyDescent="0.3">
      <c r="B91" s="178"/>
      <c r="C91" s="179"/>
      <c r="D91" s="179"/>
      <c r="E91" s="180"/>
      <c r="F91" s="171"/>
      <c r="G91" s="171"/>
      <c r="H91" s="148"/>
      <c r="M91" s="176">
        <v>89550350</v>
      </c>
      <c r="N91" s="152"/>
    </row>
    <row r="92" spans="2:21" ht="20.100000000000001" customHeight="1" x14ac:dyDescent="0.3">
      <c r="B92" s="178"/>
      <c r="C92" s="179"/>
      <c r="D92" s="179"/>
      <c r="E92" s="180"/>
      <c r="F92" s="171"/>
      <c r="G92" s="171"/>
      <c r="H92" s="148"/>
      <c r="N92" s="152"/>
    </row>
    <row r="93" spans="2:21" ht="20.100000000000001" customHeight="1" x14ac:dyDescent="0.3">
      <c r="B93" s="253" t="s">
        <v>24</v>
      </c>
      <c r="C93" s="253"/>
      <c r="D93" s="253"/>
      <c r="E93" s="253"/>
      <c r="F93" s="256" t="s">
        <v>188</v>
      </c>
      <c r="G93" s="256"/>
      <c r="H93" s="256"/>
      <c r="M93" s="163">
        <f>M88-M91</f>
        <v>0</v>
      </c>
    </row>
    <row r="94" spans="2:21" ht="20.100000000000001" customHeight="1" x14ac:dyDescent="0.3">
      <c r="B94" s="253" t="s">
        <v>25</v>
      </c>
      <c r="C94" s="253"/>
      <c r="D94" s="253"/>
      <c r="E94" s="253"/>
      <c r="F94" s="256" t="s">
        <v>26</v>
      </c>
      <c r="G94" s="256"/>
      <c r="H94" s="256"/>
    </row>
    <row r="95" spans="2:21" ht="20.100000000000001" customHeight="1" x14ac:dyDescent="0.3">
      <c r="B95" s="253"/>
      <c r="C95" s="253"/>
      <c r="D95" s="253"/>
      <c r="E95" s="253"/>
      <c r="F95" s="254"/>
      <c r="G95" s="254"/>
      <c r="H95" s="254"/>
    </row>
    <row r="96" spans="2:21" ht="20.100000000000001" customHeight="1" x14ac:dyDescent="0.3">
      <c r="B96" s="253"/>
      <c r="C96" s="253"/>
      <c r="D96" s="253"/>
      <c r="E96" s="253"/>
      <c r="F96" s="254"/>
      <c r="G96" s="254"/>
      <c r="H96" s="254"/>
    </row>
    <row r="97" spans="2:21" ht="20.100000000000001" customHeight="1" x14ac:dyDescent="0.3">
      <c r="B97" s="253"/>
      <c r="C97" s="253"/>
      <c r="D97" s="253"/>
      <c r="E97" s="253"/>
      <c r="F97" s="254"/>
      <c r="G97" s="254"/>
      <c r="H97" s="254"/>
    </row>
    <row r="98" spans="2:21" ht="20.100000000000001" customHeight="1" x14ac:dyDescent="0.3">
      <c r="B98" s="257" t="s">
        <v>55</v>
      </c>
      <c r="C98" s="257"/>
      <c r="D98" s="257"/>
      <c r="E98" s="257"/>
      <c r="F98" s="258" t="s">
        <v>125</v>
      </c>
      <c r="G98" s="258"/>
      <c r="H98" s="258"/>
    </row>
    <row r="99" spans="2:21" x14ac:dyDescent="0.3">
      <c r="J99" s="122"/>
      <c r="K99" s="123"/>
      <c r="L99" s="124"/>
      <c r="M99" s="118"/>
      <c r="N99" s="115"/>
      <c r="O99" s="118"/>
      <c r="P99" s="125"/>
      <c r="Q99" s="126"/>
      <c r="R99" s="126"/>
      <c r="S99" s="115"/>
      <c r="T99" s="118"/>
      <c r="U99" s="127"/>
    </row>
    <row r="100" spans="2:21" x14ac:dyDescent="0.3">
      <c r="J100" s="122"/>
      <c r="K100" s="123"/>
      <c r="L100" s="124"/>
      <c r="M100" s="118"/>
      <c r="N100" s="115"/>
      <c r="O100" s="118"/>
      <c r="P100" s="125"/>
      <c r="Q100" s="126"/>
      <c r="R100" s="126"/>
      <c r="S100" s="115"/>
      <c r="T100" s="118"/>
      <c r="U100" s="127"/>
    </row>
    <row r="101" spans="2:21" x14ac:dyDescent="0.3">
      <c r="J101" s="122"/>
      <c r="K101" s="123"/>
      <c r="L101" s="124"/>
      <c r="M101" s="118"/>
      <c r="N101" s="115"/>
      <c r="O101" s="118"/>
      <c r="P101" s="125"/>
      <c r="Q101" s="126"/>
      <c r="R101" s="126"/>
      <c r="S101" s="115"/>
      <c r="T101" s="118"/>
      <c r="U101" s="127"/>
    </row>
    <row r="102" spans="2:21" x14ac:dyDescent="0.3">
      <c r="J102" s="122"/>
      <c r="K102" s="123"/>
      <c r="L102" s="124"/>
      <c r="M102" s="118"/>
      <c r="N102" s="115"/>
      <c r="O102" s="118"/>
      <c r="P102" s="125"/>
      <c r="Q102" s="126"/>
      <c r="R102" s="126"/>
      <c r="S102" s="115"/>
      <c r="T102" s="118"/>
      <c r="U102" s="127"/>
    </row>
    <row r="103" spans="2:21" x14ac:dyDescent="0.3">
      <c r="J103" s="122"/>
      <c r="K103" s="123"/>
      <c r="L103" s="124"/>
      <c r="M103" s="118"/>
      <c r="N103" s="115"/>
      <c r="O103" s="118"/>
      <c r="P103" s="125"/>
      <c r="Q103" s="126"/>
      <c r="R103" s="126"/>
      <c r="S103" s="115"/>
      <c r="T103" s="118"/>
      <c r="U103" s="127"/>
    </row>
    <row r="104" spans="2:21" x14ac:dyDescent="0.3">
      <c r="J104" s="122"/>
      <c r="K104" s="123"/>
      <c r="L104" s="124"/>
      <c r="M104" s="118"/>
      <c r="N104" s="115"/>
      <c r="O104" s="118"/>
      <c r="P104" s="125"/>
      <c r="Q104" s="126"/>
      <c r="R104" s="126"/>
      <c r="S104" s="115"/>
      <c r="T104" s="118"/>
      <c r="U104" s="127"/>
    </row>
    <row r="105" spans="2:21" x14ac:dyDescent="0.3">
      <c r="J105" s="122"/>
      <c r="K105" s="123"/>
      <c r="L105" s="124"/>
      <c r="M105" s="118"/>
      <c r="N105" s="115"/>
      <c r="O105" s="118"/>
      <c r="P105" s="125"/>
      <c r="Q105" s="126"/>
      <c r="R105" s="126"/>
      <c r="S105" s="115"/>
      <c r="T105" s="118"/>
      <c r="U105" s="127"/>
    </row>
    <row r="106" spans="2:21" x14ac:dyDescent="0.3">
      <c r="J106" s="122"/>
      <c r="K106" s="123"/>
      <c r="L106" s="124"/>
      <c r="M106" s="118"/>
      <c r="N106" s="115"/>
      <c r="O106" s="118"/>
      <c r="P106" s="125"/>
      <c r="Q106" s="126"/>
      <c r="R106" s="126"/>
      <c r="S106" s="115"/>
      <c r="T106" s="118"/>
      <c r="U106" s="127"/>
    </row>
    <row r="107" spans="2:21" x14ac:dyDescent="0.3">
      <c r="J107" s="122"/>
      <c r="K107" s="123"/>
      <c r="L107" s="124"/>
      <c r="M107" s="118"/>
      <c r="N107" s="115"/>
      <c r="O107" s="118"/>
      <c r="P107" s="125"/>
      <c r="Q107" s="126"/>
      <c r="R107" s="126"/>
      <c r="S107" s="115"/>
      <c r="T107" s="118"/>
      <c r="U107" s="127"/>
    </row>
    <row r="108" spans="2:21" x14ac:dyDescent="0.3">
      <c r="J108" s="122"/>
      <c r="K108" s="123"/>
      <c r="L108" s="124"/>
      <c r="M108" s="118"/>
      <c r="N108" s="115"/>
      <c r="O108" s="118"/>
      <c r="P108" s="125"/>
      <c r="Q108" s="126"/>
      <c r="R108" s="126"/>
      <c r="S108" s="115"/>
      <c r="T108" s="118"/>
      <c r="U108" s="127"/>
    </row>
    <row r="109" spans="2:21" x14ac:dyDescent="0.3">
      <c r="J109" s="122"/>
      <c r="K109" s="123"/>
      <c r="L109" s="124"/>
      <c r="M109" s="118"/>
      <c r="N109" s="115"/>
      <c r="O109" s="118"/>
      <c r="P109" s="125"/>
      <c r="Q109" s="126"/>
      <c r="R109" s="126"/>
      <c r="S109" s="115"/>
      <c r="T109" s="118"/>
      <c r="U109" s="127"/>
    </row>
    <row r="110" spans="2:21" x14ac:dyDescent="0.3">
      <c r="J110" s="122"/>
      <c r="K110" s="123"/>
      <c r="L110" s="124"/>
      <c r="M110" s="118"/>
      <c r="N110" s="115"/>
      <c r="O110" s="118"/>
      <c r="P110" s="125"/>
      <c r="Q110" s="126"/>
      <c r="R110" s="126"/>
      <c r="S110" s="115"/>
      <c r="T110" s="118"/>
      <c r="U110" s="127"/>
    </row>
    <row r="111" spans="2:21" x14ac:dyDescent="0.3">
      <c r="J111" s="122"/>
      <c r="K111" s="123"/>
      <c r="L111" s="124"/>
      <c r="M111" s="118"/>
      <c r="N111" s="115"/>
      <c r="O111" s="118"/>
      <c r="P111" s="125"/>
      <c r="Q111" s="126"/>
      <c r="R111" s="126"/>
      <c r="S111" s="115"/>
      <c r="T111" s="118"/>
      <c r="U111" s="127"/>
    </row>
    <row r="112" spans="2:21" x14ac:dyDescent="0.3">
      <c r="J112" s="122"/>
      <c r="K112" s="123"/>
      <c r="L112" s="124"/>
      <c r="M112" s="118"/>
      <c r="N112" s="115"/>
      <c r="O112" s="118"/>
      <c r="P112" s="125"/>
      <c r="Q112" s="126"/>
      <c r="R112" s="126"/>
      <c r="S112" s="115"/>
      <c r="T112" s="118"/>
      <c r="U112" s="127"/>
    </row>
    <row r="113" spans="10:21" x14ac:dyDescent="0.3">
      <c r="J113" s="122"/>
      <c r="K113" s="123"/>
      <c r="L113" s="124"/>
      <c r="M113" s="118"/>
      <c r="N113" s="115"/>
      <c r="O113" s="118"/>
      <c r="P113" s="125"/>
      <c r="Q113" s="126"/>
      <c r="R113" s="126"/>
      <c r="S113" s="115"/>
      <c r="T113" s="118"/>
      <c r="U113" s="127"/>
    </row>
    <row r="114" spans="10:21" x14ac:dyDescent="0.3">
      <c r="J114" s="122"/>
      <c r="K114" s="123"/>
      <c r="L114" s="124"/>
      <c r="M114" s="118"/>
      <c r="N114" s="115"/>
      <c r="O114" s="118"/>
      <c r="P114" s="125"/>
      <c r="Q114" s="126"/>
      <c r="R114" s="126"/>
      <c r="S114" s="115"/>
      <c r="T114" s="118"/>
      <c r="U114" s="127"/>
    </row>
    <row r="115" spans="10:21" x14ac:dyDescent="0.3">
      <c r="J115" s="122"/>
      <c r="K115" s="123"/>
      <c r="L115" s="124"/>
      <c r="M115" s="118"/>
      <c r="N115" s="115"/>
      <c r="O115" s="118"/>
      <c r="P115" s="125"/>
      <c r="Q115" s="126"/>
      <c r="R115" s="126"/>
      <c r="S115" s="115"/>
      <c r="T115" s="118"/>
      <c r="U115" s="127"/>
    </row>
    <row r="116" spans="10:21" x14ac:dyDescent="0.3">
      <c r="J116" s="122"/>
      <c r="K116" s="123"/>
      <c r="L116" s="124"/>
      <c r="M116" s="118"/>
      <c r="N116" s="115"/>
      <c r="O116" s="118"/>
      <c r="P116" s="125"/>
      <c r="Q116" s="126"/>
      <c r="R116" s="126"/>
      <c r="S116" s="115"/>
      <c r="T116" s="118"/>
      <c r="U116" s="127"/>
    </row>
    <row r="117" spans="10:21" x14ac:dyDescent="0.3">
      <c r="J117" s="122"/>
      <c r="K117" s="123"/>
      <c r="L117" s="124"/>
      <c r="M117" s="118"/>
      <c r="N117" s="115"/>
      <c r="O117" s="118"/>
      <c r="P117" s="125"/>
      <c r="Q117" s="126"/>
      <c r="R117" s="126"/>
      <c r="S117" s="115"/>
      <c r="T117" s="118"/>
      <c r="U117" s="127"/>
    </row>
    <row r="118" spans="10:21" x14ac:dyDescent="0.3">
      <c r="J118" s="122"/>
      <c r="K118" s="123"/>
      <c r="L118" s="124"/>
      <c r="M118" s="118"/>
      <c r="N118" s="115"/>
      <c r="O118" s="118"/>
      <c r="P118" s="125"/>
      <c r="Q118" s="126"/>
      <c r="R118" s="126"/>
      <c r="S118" s="115"/>
      <c r="T118" s="118"/>
      <c r="U118" s="127"/>
    </row>
    <row r="119" spans="10:21" x14ac:dyDescent="0.3">
      <c r="J119" s="122"/>
      <c r="K119" s="123"/>
      <c r="L119" s="124"/>
      <c r="M119" s="118"/>
      <c r="N119" s="115"/>
      <c r="O119" s="118"/>
      <c r="P119" s="125"/>
      <c r="Q119" s="126"/>
      <c r="R119" s="126"/>
      <c r="S119" s="115"/>
      <c r="T119" s="118"/>
      <c r="U119" s="127"/>
    </row>
    <row r="120" spans="10:21" x14ac:dyDescent="0.3">
      <c r="J120" s="122"/>
      <c r="K120" s="123"/>
      <c r="L120" s="124"/>
      <c r="M120" s="118"/>
      <c r="N120" s="115"/>
      <c r="O120" s="118"/>
      <c r="P120" s="125"/>
      <c r="Q120" s="126"/>
      <c r="R120" s="126"/>
      <c r="S120" s="115"/>
      <c r="T120" s="118"/>
      <c r="U120" s="127"/>
    </row>
    <row r="121" spans="10:21" x14ac:dyDescent="0.3">
      <c r="J121" s="122"/>
      <c r="K121" s="123"/>
      <c r="L121" s="124"/>
      <c r="M121" s="118"/>
      <c r="N121" s="115"/>
      <c r="O121" s="118"/>
      <c r="P121" s="125"/>
      <c r="Q121" s="126"/>
      <c r="R121" s="126"/>
      <c r="S121" s="115"/>
      <c r="T121" s="118"/>
      <c r="U121" s="127"/>
    </row>
    <row r="122" spans="10:21" x14ac:dyDescent="0.3">
      <c r="J122" s="122"/>
      <c r="K122" s="123"/>
      <c r="L122" s="124"/>
      <c r="M122" s="118"/>
      <c r="N122" s="115"/>
      <c r="O122" s="118"/>
      <c r="P122" s="125"/>
      <c r="Q122" s="126"/>
      <c r="R122" s="126"/>
      <c r="S122" s="115"/>
      <c r="T122" s="118"/>
      <c r="U122" s="127"/>
    </row>
    <row r="123" spans="10:21" x14ac:dyDescent="0.3">
      <c r="J123" s="122"/>
      <c r="K123" s="123"/>
      <c r="L123" s="124"/>
      <c r="M123" s="118"/>
      <c r="N123" s="115"/>
      <c r="O123" s="118"/>
      <c r="P123" s="125"/>
      <c r="Q123" s="126"/>
      <c r="R123" s="126"/>
      <c r="S123" s="115"/>
      <c r="T123" s="118"/>
      <c r="U123" s="127"/>
    </row>
    <row r="124" spans="10:21" x14ac:dyDescent="0.3">
      <c r="J124" s="122"/>
      <c r="K124" s="123"/>
      <c r="L124" s="124"/>
      <c r="M124" s="118"/>
      <c r="N124" s="115"/>
      <c r="O124" s="118"/>
      <c r="P124" s="125"/>
      <c r="Q124" s="126"/>
      <c r="R124" s="126"/>
      <c r="S124" s="115"/>
      <c r="T124" s="118"/>
      <c r="U124" s="127"/>
    </row>
    <row r="125" spans="10:21" x14ac:dyDescent="0.3">
      <c r="J125" s="122"/>
      <c r="K125" s="123"/>
      <c r="L125" s="124"/>
      <c r="M125" s="118"/>
      <c r="N125" s="115"/>
      <c r="O125" s="118"/>
      <c r="P125" s="125"/>
      <c r="Q125" s="126"/>
      <c r="R125" s="126"/>
      <c r="S125" s="115"/>
      <c r="T125" s="118"/>
      <c r="U125" s="127"/>
    </row>
    <row r="126" spans="10:21" x14ac:dyDescent="0.3">
      <c r="J126" s="122"/>
      <c r="K126" s="123"/>
      <c r="L126" s="124"/>
      <c r="M126" s="118"/>
      <c r="N126" s="115"/>
      <c r="O126" s="118"/>
      <c r="P126" s="125"/>
      <c r="Q126" s="126"/>
      <c r="R126" s="126"/>
      <c r="S126" s="115"/>
      <c r="T126" s="118"/>
      <c r="U126" s="127"/>
    </row>
    <row r="127" spans="10:21" x14ac:dyDescent="0.3">
      <c r="J127" s="122"/>
      <c r="K127" s="123"/>
      <c r="L127" s="124"/>
      <c r="M127" s="118"/>
      <c r="N127" s="115"/>
      <c r="O127" s="118"/>
      <c r="P127" s="125"/>
      <c r="Q127" s="126"/>
      <c r="R127" s="126"/>
      <c r="S127" s="115"/>
      <c r="T127" s="118"/>
      <c r="U127" s="127"/>
    </row>
    <row r="128" spans="10:21" x14ac:dyDescent="0.3">
      <c r="J128" s="122"/>
      <c r="K128" s="123"/>
      <c r="L128" s="124"/>
      <c r="M128" s="118"/>
      <c r="N128" s="115"/>
      <c r="O128" s="118"/>
      <c r="P128" s="125"/>
      <c r="Q128" s="126"/>
      <c r="R128" s="126"/>
      <c r="S128" s="115"/>
      <c r="T128" s="118"/>
      <c r="U128" s="127"/>
    </row>
    <row r="129" spans="10:21" x14ac:dyDescent="0.3">
      <c r="J129" s="122"/>
      <c r="K129" s="123"/>
      <c r="L129" s="124"/>
      <c r="M129" s="118"/>
      <c r="N129" s="115"/>
      <c r="O129" s="118"/>
      <c r="P129" s="125"/>
      <c r="Q129" s="126"/>
      <c r="R129" s="126"/>
      <c r="S129" s="115"/>
      <c r="T129" s="118"/>
      <c r="U129" s="127"/>
    </row>
    <row r="130" spans="10:21" x14ac:dyDescent="0.3">
      <c r="J130" s="122"/>
      <c r="K130" s="123"/>
      <c r="L130" s="124"/>
      <c r="M130" s="118"/>
      <c r="N130" s="115"/>
      <c r="O130" s="118"/>
      <c r="P130" s="125"/>
      <c r="Q130" s="126"/>
      <c r="R130" s="126"/>
      <c r="S130" s="115"/>
      <c r="T130" s="118"/>
      <c r="U130" s="127"/>
    </row>
    <row r="131" spans="10:21" x14ac:dyDescent="0.3">
      <c r="J131" s="122"/>
      <c r="K131" s="123"/>
      <c r="L131" s="124"/>
      <c r="M131" s="118"/>
      <c r="N131" s="115"/>
      <c r="O131" s="118"/>
      <c r="P131" s="125"/>
      <c r="Q131" s="126"/>
      <c r="R131" s="126"/>
      <c r="S131" s="115"/>
      <c r="T131" s="118"/>
      <c r="U131" s="127"/>
    </row>
    <row r="132" spans="10:21" x14ac:dyDescent="0.3">
      <c r="J132" s="122"/>
      <c r="K132" s="123"/>
      <c r="L132" s="124"/>
      <c r="M132" s="118"/>
      <c r="N132" s="115"/>
      <c r="O132" s="118"/>
      <c r="P132" s="125"/>
      <c r="Q132" s="126"/>
      <c r="R132" s="126"/>
      <c r="S132" s="115"/>
      <c r="T132" s="118"/>
      <c r="U132" s="127"/>
    </row>
    <row r="133" spans="10:21" x14ac:dyDescent="0.3">
      <c r="J133" s="122"/>
      <c r="K133" s="123"/>
      <c r="L133" s="124"/>
      <c r="M133" s="118"/>
      <c r="N133" s="115"/>
      <c r="O133" s="118"/>
      <c r="P133" s="125"/>
      <c r="Q133" s="126"/>
      <c r="R133" s="126"/>
      <c r="S133" s="115"/>
      <c r="T133" s="118"/>
      <c r="U133" s="127"/>
    </row>
    <row r="134" spans="10:21" x14ac:dyDescent="0.3">
      <c r="J134" s="122"/>
      <c r="K134" s="123"/>
      <c r="L134" s="124"/>
      <c r="M134" s="118"/>
      <c r="N134" s="115"/>
      <c r="O134" s="118"/>
      <c r="P134" s="125"/>
      <c r="Q134" s="126"/>
      <c r="R134" s="126"/>
      <c r="S134" s="115"/>
      <c r="T134" s="118"/>
      <c r="U134" s="127"/>
    </row>
    <row r="135" spans="10:21" x14ac:dyDescent="0.3">
      <c r="J135" s="122"/>
      <c r="K135" s="123"/>
      <c r="L135" s="124"/>
      <c r="M135" s="118"/>
      <c r="N135" s="115"/>
      <c r="O135" s="118"/>
      <c r="P135" s="125"/>
      <c r="Q135" s="126"/>
      <c r="R135" s="126"/>
      <c r="S135" s="115"/>
      <c r="T135" s="118"/>
      <c r="U135" s="127"/>
    </row>
    <row r="136" spans="10:21" x14ac:dyDescent="0.3">
      <c r="J136" s="122"/>
      <c r="K136" s="123"/>
      <c r="L136" s="124"/>
      <c r="M136" s="118"/>
      <c r="N136" s="115"/>
      <c r="O136" s="118"/>
      <c r="P136" s="125"/>
      <c r="Q136" s="126"/>
      <c r="R136" s="126"/>
      <c r="S136" s="115"/>
      <c r="T136" s="118"/>
      <c r="U136" s="127"/>
    </row>
    <row r="137" spans="10:21" x14ac:dyDescent="0.3">
      <c r="J137" s="122"/>
      <c r="K137" s="123"/>
      <c r="L137" s="124"/>
      <c r="M137" s="118"/>
      <c r="N137" s="115"/>
      <c r="O137" s="118"/>
      <c r="P137" s="125"/>
      <c r="Q137" s="126"/>
      <c r="R137" s="126"/>
      <c r="S137" s="115"/>
      <c r="T137" s="118"/>
      <c r="U137" s="127"/>
    </row>
    <row r="138" spans="10:21" x14ac:dyDescent="0.3">
      <c r="J138" s="122"/>
      <c r="K138" s="123"/>
      <c r="L138" s="124"/>
      <c r="M138" s="118"/>
      <c r="N138" s="115"/>
      <c r="O138" s="118"/>
      <c r="P138" s="125"/>
      <c r="Q138" s="126"/>
      <c r="R138" s="126"/>
      <c r="S138" s="115"/>
      <c r="T138" s="118"/>
      <c r="U138" s="127"/>
    </row>
    <row r="139" spans="10:21" x14ac:dyDescent="0.3">
      <c r="J139" s="122"/>
      <c r="K139" s="123"/>
      <c r="L139" s="124"/>
      <c r="M139" s="118"/>
      <c r="N139" s="115"/>
      <c r="O139" s="118"/>
      <c r="P139" s="125"/>
      <c r="Q139" s="126"/>
      <c r="R139" s="126"/>
      <c r="S139" s="115"/>
      <c r="T139" s="118"/>
      <c r="U139" s="127"/>
    </row>
    <row r="140" spans="10:21" x14ac:dyDescent="0.3">
      <c r="J140" s="122"/>
      <c r="K140" s="123"/>
      <c r="L140" s="124"/>
      <c r="M140" s="118"/>
      <c r="N140" s="115"/>
      <c r="O140" s="118"/>
      <c r="P140" s="125"/>
      <c r="Q140" s="126"/>
      <c r="R140" s="126"/>
      <c r="S140" s="115"/>
      <c r="T140" s="118"/>
      <c r="U140" s="127"/>
    </row>
    <row r="141" spans="10:21" x14ac:dyDescent="0.3">
      <c r="J141" s="122"/>
      <c r="K141" s="123"/>
      <c r="L141" s="124"/>
      <c r="M141" s="118"/>
      <c r="N141" s="115"/>
      <c r="O141" s="118"/>
      <c r="P141" s="125"/>
      <c r="Q141" s="126"/>
      <c r="R141" s="126"/>
      <c r="S141" s="115"/>
      <c r="T141" s="118"/>
      <c r="U141" s="127"/>
    </row>
    <row r="142" spans="10:21" x14ac:dyDescent="0.3">
      <c r="J142" s="122"/>
      <c r="K142" s="123"/>
      <c r="L142" s="124"/>
      <c r="M142" s="118"/>
      <c r="N142" s="115"/>
      <c r="O142" s="118"/>
      <c r="P142" s="125"/>
      <c r="Q142" s="126"/>
      <c r="R142" s="126"/>
      <c r="S142" s="115"/>
      <c r="T142" s="118"/>
      <c r="U142" s="127"/>
    </row>
    <row r="143" spans="10:21" x14ac:dyDescent="0.3">
      <c r="J143" s="122"/>
      <c r="K143" s="123"/>
      <c r="L143" s="124"/>
      <c r="M143" s="118"/>
      <c r="N143" s="115"/>
      <c r="O143" s="118"/>
      <c r="P143" s="125"/>
      <c r="Q143" s="126"/>
      <c r="R143" s="126"/>
      <c r="S143" s="115"/>
      <c r="T143" s="118"/>
      <c r="U143" s="127"/>
    </row>
    <row r="144" spans="10:21" x14ac:dyDescent="0.3">
      <c r="J144" s="122"/>
      <c r="K144" s="123"/>
      <c r="L144" s="124"/>
      <c r="M144" s="118"/>
      <c r="N144" s="115"/>
      <c r="O144" s="118"/>
      <c r="P144" s="125"/>
      <c r="Q144" s="126"/>
      <c r="R144" s="126"/>
      <c r="S144" s="115"/>
      <c r="T144" s="118"/>
      <c r="U144" s="127"/>
    </row>
    <row r="145" spans="10:21" x14ac:dyDescent="0.3">
      <c r="J145" s="122"/>
      <c r="K145" s="123"/>
      <c r="L145" s="124"/>
      <c r="M145" s="118"/>
      <c r="N145" s="115"/>
      <c r="O145" s="118"/>
      <c r="P145" s="125"/>
      <c r="Q145" s="126"/>
      <c r="R145" s="126"/>
      <c r="S145" s="115"/>
      <c r="T145" s="118"/>
      <c r="U145" s="127"/>
    </row>
    <row r="146" spans="10:21" x14ac:dyDescent="0.3">
      <c r="J146" s="122"/>
      <c r="K146" s="123"/>
      <c r="L146" s="124"/>
      <c r="M146" s="118"/>
      <c r="N146" s="115"/>
      <c r="O146" s="118"/>
      <c r="P146" s="125"/>
      <c r="Q146" s="126"/>
      <c r="R146" s="126"/>
      <c r="S146" s="115"/>
      <c r="T146" s="118"/>
      <c r="U146" s="127"/>
    </row>
    <row r="147" spans="10:21" x14ac:dyDescent="0.3">
      <c r="J147" s="122"/>
      <c r="K147" s="123"/>
      <c r="L147" s="124"/>
      <c r="M147" s="118"/>
      <c r="N147" s="115"/>
      <c r="O147" s="118"/>
      <c r="P147" s="125"/>
      <c r="Q147" s="126"/>
      <c r="R147" s="126"/>
      <c r="S147" s="115"/>
      <c r="T147" s="118"/>
      <c r="U147" s="127"/>
    </row>
    <row r="148" spans="10:21" x14ac:dyDescent="0.3">
      <c r="J148" s="122"/>
      <c r="K148" s="123"/>
      <c r="L148" s="124"/>
      <c r="M148" s="118"/>
      <c r="N148" s="115"/>
      <c r="O148" s="118"/>
      <c r="P148" s="125"/>
      <c r="Q148" s="126"/>
      <c r="R148" s="126"/>
      <c r="S148" s="115"/>
      <c r="T148" s="118"/>
      <c r="U148" s="127"/>
    </row>
    <row r="149" spans="10:21" x14ac:dyDescent="0.3">
      <c r="J149" s="122"/>
      <c r="K149" s="123"/>
      <c r="L149" s="124"/>
      <c r="M149" s="118"/>
      <c r="N149" s="115"/>
      <c r="O149" s="118"/>
      <c r="P149" s="125"/>
      <c r="Q149" s="126"/>
      <c r="R149" s="126"/>
      <c r="S149" s="115"/>
      <c r="T149" s="118"/>
      <c r="U149" s="127"/>
    </row>
    <row r="150" spans="10:21" x14ac:dyDescent="0.3">
      <c r="J150" s="122"/>
      <c r="K150" s="123"/>
      <c r="L150" s="124"/>
      <c r="M150" s="118"/>
      <c r="N150" s="115"/>
      <c r="O150" s="118"/>
      <c r="P150" s="125"/>
      <c r="Q150" s="126"/>
      <c r="R150" s="126"/>
      <c r="S150" s="115"/>
      <c r="T150" s="118"/>
      <c r="U150" s="127"/>
    </row>
    <row r="151" spans="10:21" x14ac:dyDescent="0.3">
      <c r="J151" s="122"/>
      <c r="K151" s="123"/>
      <c r="L151" s="124"/>
      <c r="M151" s="118"/>
      <c r="N151" s="115"/>
      <c r="O151" s="118"/>
      <c r="P151" s="125"/>
      <c r="Q151" s="126"/>
      <c r="R151" s="126"/>
      <c r="S151" s="115"/>
      <c r="T151" s="118"/>
      <c r="U151" s="127"/>
    </row>
    <row r="152" spans="10:21" x14ac:dyDescent="0.3">
      <c r="J152" s="122"/>
      <c r="K152" s="123"/>
      <c r="L152" s="124"/>
      <c r="M152" s="118"/>
      <c r="N152" s="115"/>
      <c r="O152" s="118"/>
      <c r="P152" s="125"/>
      <c r="Q152" s="126"/>
      <c r="R152" s="126"/>
      <c r="S152" s="115"/>
      <c r="T152" s="118"/>
      <c r="U152" s="127"/>
    </row>
    <row r="153" spans="10:21" x14ac:dyDescent="0.3">
      <c r="J153" s="122"/>
      <c r="K153" s="123"/>
      <c r="L153" s="124"/>
      <c r="M153" s="118"/>
      <c r="N153" s="115"/>
      <c r="O153" s="118"/>
      <c r="P153" s="125"/>
      <c r="Q153" s="126"/>
      <c r="R153" s="126"/>
      <c r="S153" s="115"/>
      <c r="T153" s="118"/>
      <c r="U153" s="127"/>
    </row>
    <row r="154" spans="10:21" x14ac:dyDescent="0.3">
      <c r="J154" s="122"/>
      <c r="K154" s="123"/>
      <c r="L154" s="124"/>
      <c r="M154" s="118"/>
      <c r="N154" s="115"/>
      <c r="O154" s="118"/>
      <c r="P154" s="125"/>
      <c r="Q154" s="126"/>
      <c r="R154" s="126"/>
      <c r="S154" s="115"/>
      <c r="T154" s="118"/>
      <c r="U154" s="127"/>
    </row>
    <row r="155" spans="10:21" x14ac:dyDescent="0.3">
      <c r="J155" s="122"/>
      <c r="K155" s="123"/>
      <c r="L155" s="124"/>
      <c r="M155" s="118"/>
      <c r="N155" s="115"/>
      <c r="O155" s="118"/>
      <c r="P155" s="125"/>
      <c r="Q155" s="126"/>
      <c r="R155" s="126"/>
      <c r="S155" s="115"/>
      <c r="T155" s="118"/>
      <c r="U155" s="127"/>
    </row>
    <row r="156" spans="10:21" x14ac:dyDescent="0.3">
      <c r="J156" s="122"/>
      <c r="K156" s="123"/>
      <c r="L156" s="124"/>
      <c r="M156" s="118"/>
      <c r="N156" s="115"/>
      <c r="O156" s="118"/>
      <c r="P156" s="125"/>
      <c r="Q156" s="126"/>
      <c r="R156" s="126"/>
      <c r="S156" s="115"/>
      <c r="T156" s="118"/>
      <c r="U156" s="127"/>
    </row>
    <row r="157" spans="10:21" x14ac:dyDescent="0.3">
      <c r="J157" s="122"/>
      <c r="K157" s="123"/>
      <c r="L157" s="124"/>
      <c r="M157" s="118"/>
      <c r="N157" s="115"/>
      <c r="O157" s="118"/>
      <c r="P157" s="125"/>
      <c r="Q157" s="126"/>
      <c r="R157" s="126"/>
      <c r="S157" s="115"/>
      <c r="T157" s="118"/>
      <c r="U157" s="127"/>
    </row>
    <row r="158" spans="10:21" x14ac:dyDescent="0.3">
      <c r="J158" s="122"/>
      <c r="K158" s="123"/>
      <c r="L158" s="124"/>
      <c r="M158" s="118"/>
      <c r="N158" s="115"/>
      <c r="O158" s="118"/>
      <c r="P158" s="125"/>
      <c r="Q158" s="126"/>
      <c r="R158" s="126"/>
      <c r="S158" s="115"/>
      <c r="T158" s="118"/>
      <c r="U158" s="127"/>
    </row>
    <row r="159" spans="10:21" x14ac:dyDescent="0.3">
      <c r="J159" s="122"/>
      <c r="K159" s="123"/>
      <c r="L159" s="124"/>
      <c r="M159" s="118"/>
      <c r="N159" s="115"/>
      <c r="O159" s="118"/>
      <c r="P159" s="125"/>
      <c r="Q159" s="126"/>
      <c r="R159" s="126"/>
      <c r="S159" s="115"/>
      <c r="T159" s="118"/>
      <c r="U159" s="127"/>
    </row>
    <row r="160" spans="10:21" x14ac:dyDescent="0.3">
      <c r="J160" s="122"/>
      <c r="K160" s="123"/>
      <c r="L160" s="124"/>
      <c r="M160" s="118"/>
      <c r="N160" s="115"/>
      <c r="O160" s="118"/>
      <c r="P160" s="125"/>
      <c r="Q160" s="126"/>
      <c r="R160" s="126"/>
      <c r="S160" s="115"/>
      <c r="T160" s="118"/>
      <c r="U160" s="127"/>
    </row>
    <row r="161" spans="10:21" x14ac:dyDescent="0.3">
      <c r="J161" s="122"/>
      <c r="K161" s="123"/>
      <c r="L161" s="124"/>
      <c r="M161" s="118"/>
      <c r="N161" s="115"/>
      <c r="O161" s="118"/>
      <c r="P161" s="125"/>
      <c r="Q161" s="126"/>
      <c r="R161" s="126"/>
      <c r="S161" s="115"/>
      <c r="T161" s="118"/>
      <c r="U161" s="127"/>
    </row>
    <row r="162" spans="10:21" x14ac:dyDescent="0.3">
      <c r="J162" s="122"/>
      <c r="K162" s="123"/>
      <c r="L162" s="124"/>
      <c r="M162" s="118"/>
      <c r="N162" s="115"/>
      <c r="O162" s="118"/>
      <c r="P162" s="125"/>
      <c r="Q162" s="126"/>
      <c r="R162" s="126"/>
      <c r="S162" s="115"/>
      <c r="T162" s="118"/>
      <c r="U162" s="127"/>
    </row>
    <row r="163" spans="10:21" x14ac:dyDescent="0.3">
      <c r="J163" s="122"/>
      <c r="K163" s="123"/>
      <c r="L163" s="124"/>
      <c r="M163" s="118"/>
      <c r="N163" s="115"/>
      <c r="O163" s="118"/>
      <c r="P163" s="125"/>
      <c r="Q163" s="126"/>
      <c r="R163" s="126"/>
      <c r="S163" s="115"/>
      <c r="T163" s="118"/>
      <c r="U163" s="127"/>
    </row>
    <row r="164" spans="10:21" x14ac:dyDescent="0.3">
      <c r="J164" s="122"/>
      <c r="K164" s="123"/>
      <c r="L164" s="124"/>
      <c r="M164" s="118"/>
      <c r="N164" s="115"/>
      <c r="O164" s="118"/>
      <c r="P164" s="125"/>
      <c r="Q164" s="126"/>
      <c r="R164" s="126"/>
      <c r="S164" s="115"/>
      <c r="T164" s="118"/>
      <c r="U164" s="127"/>
    </row>
    <row r="165" spans="10:21" x14ac:dyDescent="0.3">
      <c r="J165" s="122"/>
      <c r="K165" s="123"/>
      <c r="L165" s="124"/>
      <c r="M165" s="118"/>
      <c r="N165" s="115"/>
      <c r="O165" s="118"/>
      <c r="P165" s="125"/>
      <c r="Q165" s="126"/>
      <c r="R165" s="126"/>
      <c r="S165" s="115"/>
      <c r="T165" s="118"/>
      <c r="U165" s="127"/>
    </row>
    <row r="166" spans="10:21" x14ac:dyDescent="0.3">
      <c r="J166" s="122"/>
      <c r="K166" s="123"/>
      <c r="L166" s="124"/>
      <c r="M166" s="118"/>
      <c r="N166" s="115"/>
      <c r="O166" s="118"/>
      <c r="P166" s="125"/>
      <c r="Q166" s="126"/>
      <c r="R166" s="126"/>
      <c r="S166" s="115"/>
      <c r="T166" s="118"/>
      <c r="U166" s="127"/>
    </row>
    <row r="167" spans="10:21" x14ac:dyDescent="0.3">
      <c r="J167" s="122"/>
      <c r="K167" s="123"/>
      <c r="L167" s="124"/>
      <c r="M167" s="118"/>
      <c r="N167" s="115"/>
      <c r="O167" s="118"/>
      <c r="P167" s="125"/>
      <c r="Q167" s="126"/>
      <c r="R167" s="126"/>
      <c r="S167" s="115"/>
      <c r="T167" s="118"/>
      <c r="U167" s="127"/>
    </row>
    <row r="168" spans="10:21" x14ac:dyDescent="0.3">
      <c r="J168" s="122"/>
      <c r="K168" s="123"/>
      <c r="L168" s="124"/>
      <c r="M168" s="118"/>
      <c r="N168" s="115"/>
      <c r="O168" s="118"/>
      <c r="P168" s="125"/>
      <c r="Q168" s="126"/>
      <c r="R168" s="126"/>
      <c r="S168" s="115"/>
      <c r="T168" s="118"/>
      <c r="U168" s="127"/>
    </row>
    <row r="169" spans="10:21" x14ac:dyDescent="0.3">
      <c r="J169" s="122"/>
      <c r="K169" s="123"/>
      <c r="L169" s="124"/>
      <c r="M169" s="118"/>
      <c r="N169" s="115"/>
      <c r="O169" s="118"/>
      <c r="P169" s="125"/>
      <c r="Q169" s="126"/>
      <c r="R169" s="126"/>
      <c r="S169" s="115"/>
      <c r="T169" s="118"/>
      <c r="U169" s="127"/>
    </row>
    <row r="170" spans="10:21" x14ac:dyDescent="0.3">
      <c r="J170" s="122"/>
      <c r="K170" s="123"/>
      <c r="L170" s="124"/>
      <c r="M170" s="118"/>
      <c r="N170" s="115"/>
      <c r="O170" s="118"/>
      <c r="P170" s="125"/>
      <c r="Q170" s="126"/>
      <c r="R170" s="126"/>
      <c r="S170" s="115"/>
      <c r="T170" s="118"/>
      <c r="U170" s="127"/>
    </row>
    <row r="171" spans="10:21" x14ac:dyDescent="0.3">
      <c r="J171" s="122"/>
      <c r="K171" s="123"/>
      <c r="L171" s="124"/>
      <c r="M171" s="118"/>
      <c r="N171" s="115"/>
      <c r="O171" s="118"/>
      <c r="P171" s="125"/>
      <c r="Q171" s="126"/>
      <c r="R171" s="126"/>
      <c r="S171" s="115"/>
      <c r="T171" s="118"/>
      <c r="U171" s="127"/>
    </row>
    <row r="172" spans="10:21" x14ac:dyDescent="0.3">
      <c r="J172" s="122"/>
      <c r="K172" s="123"/>
      <c r="L172" s="124"/>
      <c r="M172" s="118"/>
      <c r="N172" s="115"/>
      <c r="O172" s="118"/>
      <c r="P172" s="125"/>
      <c r="Q172" s="126"/>
      <c r="R172" s="126"/>
      <c r="S172" s="115"/>
      <c r="T172" s="118"/>
      <c r="U172" s="127"/>
    </row>
    <row r="173" spans="10:21" x14ac:dyDescent="0.3">
      <c r="J173" s="122"/>
      <c r="K173" s="123"/>
      <c r="L173" s="124"/>
      <c r="M173" s="118"/>
      <c r="N173" s="115"/>
      <c r="O173" s="118"/>
      <c r="P173" s="125"/>
      <c r="Q173" s="126"/>
      <c r="R173" s="126"/>
      <c r="S173" s="115"/>
      <c r="T173" s="118"/>
      <c r="U173" s="127"/>
    </row>
    <row r="174" spans="10:21" x14ac:dyDescent="0.3">
      <c r="J174" s="122"/>
      <c r="K174" s="123"/>
      <c r="L174" s="124"/>
      <c r="M174" s="118"/>
      <c r="N174" s="115"/>
      <c r="O174" s="118"/>
      <c r="P174" s="125"/>
      <c r="Q174" s="126"/>
      <c r="R174" s="126"/>
      <c r="S174" s="115"/>
      <c r="T174" s="118"/>
      <c r="U174" s="127"/>
    </row>
    <row r="175" spans="10:21" x14ac:dyDescent="0.3">
      <c r="J175" s="122"/>
      <c r="K175" s="123"/>
      <c r="L175" s="124"/>
      <c r="M175" s="118"/>
      <c r="N175" s="115"/>
      <c r="O175" s="118"/>
      <c r="P175" s="125"/>
      <c r="Q175" s="126"/>
      <c r="R175" s="126"/>
      <c r="S175" s="115"/>
      <c r="T175" s="118"/>
      <c r="U175" s="127"/>
    </row>
    <row r="176" spans="10:21" x14ac:dyDescent="0.3">
      <c r="J176" s="122"/>
      <c r="K176" s="123"/>
      <c r="L176" s="124"/>
      <c r="M176" s="118"/>
      <c r="N176" s="115"/>
      <c r="O176" s="118"/>
      <c r="P176" s="125"/>
      <c r="Q176" s="126"/>
      <c r="R176" s="126"/>
      <c r="S176" s="115"/>
      <c r="T176" s="118"/>
      <c r="U176" s="127"/>
    </row>
    <row r="177" spans="10:21" x14ac:dyDescent="0.3">
      <c r="J177" s="122"/>
      <c r="K177" s="123"/>
      <c r="L177" s="124"/>
      <c r="M177" s="118"/>
      <c r="N177" s="115"/>
      <c r="O177" s="118"/>
      <c r="P177" s="125"/>
      <c r="Q177" s="126"/>
      <c r="R177" s="126"/>
      <c r="S177" s="115"/>
      <c r="T177" s="118"/>
      <c r="U177" s="127"/>
    </row>
    <row r="178" spans="10:21" x14ac:dyDescent="0.3">
      <c r="J178" s="122"/>
      <c r="K178" s="123"/>
      <c r="L178" s="124"/>
      <c r="M178" s="118"/>
      <c r="N178" s="115"/>
      <c r="O178" s="118"/>
      <c r="P178" s="125"/>
      <c r="Q178" s="126"/>
      <c r="R178" s="126"/>
      <c r="S178" s="115"/>
      <c r="T178" s="118"/>
      <c r="U178" s="127"/>
    </row>
    <row r="179" spans="10:21" x14ac:dyDescent="0.3">
      <c r="J179" s="122"/>
      <c r="K179" s="123"/>
      <c r="L179" s="124"/>
      <c r="M179" s="118"/>
      <c r="N179" s="115"/>
      <c r="O179" s="118"/>
      <c r="P179" s="125"/>
      <c r="Q179" s="126"/>
      <c r="R179" s="126"/>
      <c r="S179" s="115"/>
      <c r="T179" s="118"/>
      <c r="U179" s="127"/>
    </row>
    <row r="180" spans="10:21" x14ac:dyDescent="0.3">
      <c r="J180" s="122"/>
      <c r="K180" s="123"/>
      <c r="L180" s="124"/>
      <c r="M180" s="118"/>
      <c r="N180" s="115"/>
      <c r="O180" s="118"/>
      <c r="P180" s="125"/>
      <c r="Q180" s="126"/>
      <c r="R180" s="126"/>
      <c r="S180" s="115"/>
      <c r="T180" s="118"/>
      <c r="U180" s="127"/>
    </row>
    <row r="181" spans="10:21" x14ac:dyDescent="0.3">
      <c r="J181" s="122"/>
      <c r="K181" s="123"/>
      <c r="L181" s="124"/>
      <c r="M181" s="118"/>
      <c r="N181" s="115"/>
      <c r="O181" s="118"/>
      <c r="P181" s="125"/>
      <c r="Q181" s="126"/>
      <c r="R181" s="126"/>
      <c r="S181" s="115"/>
      <c r="T181" s="118"/>
      <c r="U181" s="127"/>
    </row>
    <row r="182" spans="10:21" x14ac:dyDescent="0.3">
      <c r="J182" s="122"/>
      <c r="K182" s="123"/>
      <c r="L182" s="124"/>
      <c r="M182" s="118"/>
      <c r="N182" s="115"/>
      <c r="O182" s="118"/>
      <c r="P182" s="125"/>
      <c r="Q182" s="126"/>
      <c r="R182" s="126"/>
      <c r="S182" s="115"/>
      <c r="T182" s="118"/>
      <c r="U182" s="127"/>
    </row>
    <row r="183" spans="10:21" x14ac:dyDescent="0.3">
      <c r="J183" s="122"/>
      <c r="K183" s="123"/>
      <c r="L183" s="124"/>
      <c r="M183" s="118"/>
      <c r="N183" s="115"/>
      <c r="O183" s="118"/>
      <c r="P183" s="125"/>
      <c r="Q183" s="126"/>
      <c r="R183" s="126"/>
      <c r="S183" s="115"/>
      <c r="T183" s="118"/>
      <c r="U183" s="127"/>
    </row>
    <row r="184" spans="10:21" x14ac:dyDescent="0.3">
      <c r="J184" s="122"/>
      <c r="K184" s="123"/>
      <c r="L184" s="124"/>
      <c r="M184" s="118"/>
      <c r="N184" s="115"/>
      <c r="O184" s="118"/>
      <c r="P184" s="125"/>
      <c r="Q184" s="126"/>
      <c r="R184" s="126"/>
      <c r="S184" s="115"/>
      <c r="T184" s="118"/>
      <c r="U184" s="127"/>
    </row>
    <row r="185" spans="10:21" x14ac:dyDescent="0.3">
      <c r="J185" s="122"/>
      <c r="K185" s="123"/>
      <c r="L185" s="124"/>
      <c r="M185" s="118"/>
      <c r="N185" s="115"/>
      <c r="O185" s="118"/>
      <c r="P185" s="125"/>
      <c r="Q185" s="126"/>
      <c r="R185" s="126"/>
      <c r="S185" s="115"/>
      <c r="T185" s="118"/>
      <c r="U185" s="127"/>
    </row>
    <row r="186" spans="10:21" x14ac:dyDescent="0.3">
      <c r="J186" s="122"/>
      <c r="K186" s="123"/>
      <c r="L186" s="124"/>
      <c r="M186" s="118"/>
      <c r="N186" s="115"/>
      <c r="O186" s="118"/>
      <c r="P186" s="125"/>
      <c r="Q186" s="126"/>
      <c r="R186" s="126"/>
      <c r="S186" s="115"/>
      <c r="T186" s="118"/>
      <c r="U186" s="127"/>
    </row>
    <row r="187" spans="10:21" x14ac:dyDescent="0.3">
      <c r="J187" s="122"/>
      <c r="K187" s="123"/>
      <c r="L187" s="124"/>
      <c r="M187" s="118"/>
      <c r="N187" s="115"/>
      <c r="O187" s="118"/>
      <c r="P187" s="125"/>
      <c r="Q187" s="126"/>
      <c r="R187" s="126"/>
      <c r="S187" s="115"/>
      <c r="T187" s="118"/>
      <c r="U187" s="127"/>
    </row>
    <row r="188" spans="10:21" x14ac:dyDescent="0.3">
      <c r="J188" s="122"/>
      <c r="K188" s="123"/>
      <c r="L188" s="124"/>
      <c r="M188" s="118"/>
      <c r="N188" s="115"/>
      <c r="O188" s="118"/>
      <c r="P188" s="125"/>
      <c r="Q188" s="126"/>
      <c r="R188" s="126"/>
      <c r="S188" s="115"/>
      <c r="T188" s="118"/>
      <c r="U188" s="127"/>
    </row>
    <row r="189" spans="10:21" x14ac:dyDescent="0.3">
      <c r="J189" s="122"/>
      <c r="K189" s="123"/>
      <c r="L189" s="124"/>
      <c r="M189" s="118"/>
      <c r="N189" s="115"/>
      <c r="O189" s="118"/>
      <c r="P189" s="125"/>
      <c r="Q189" s="126"/>
      <c r="R189" s="126"/>
      <c r="S189" s="115"/>
      <c r="T189" s="118"/>
      <c r="U189" s="127"/>
    </row>
    <row r="190" spans="10:21" x14ac:dyDescent="0.3">
      <c r="J190" s="122"/>
      <c r="K190" s="123"/>
      <c r="L190" s="124"/>
      <c r="M190" s="118"/>
      <c r="N190" s="115"/>
      <c r="O190" s="118"/>
      <c r="P190" s="125"/>
      <c r="Q190" s="126"/>
      <c r="R190" s="126"/>
      <c r="S190" s="115"/>
      <c r="T190" s="118"/>
      <c r="U190" s="127"/>
    </row>
    <row r="191" spans="10:21" x14ac:dyDescent="0.3">
      <c r="J191" s="122"/>
      <c r="K191" s="123"/>
      <c r="L191" s="124"/>
      <c r="M191" s="118"/>
      <c r="N191" s="115"/>
      <c r="O191" s="118"/>
      <c r="P191" s="125"/>
      <c r="Q191" s="126"/>
      <c r="R191" s="126"/>
      <c r="S191" s="115"/>
      <c r="T191" s="118"/>
      <c r="U191" s="127"/>
    </row>
    <row r="192" spans="10:21" x14ac:dyDescent="0.3">
      <c r="J192" s="122"/>
      <c r="K192" s="123"/>
      <c r="L192" s="124"/>
      <c r="M192" s="118"/>
      <c r="N192" s="115"/>
      <c r="O192" s="118"/>
      <c r="P192" s="125"/>
      <c r="Q192" s="126"/>
      <c r="R192" s="126"/>
      <c r="S192" s="115"/>
      <c r="T192" s="118"/>
      <c r="U192" s="127"/>
    </row>
    <row r="193" spans="10:21" x14ac:dyDescent="0.3">
      <c r="J193" s="122"/>
      <c r="K193" s="123"/>
      <c r="L193" s="124"/>
      <c r="M193" s="118"/>
      <c r="N193" s="115"/>
      <c r="O193" s="118"/>
      <c r="P193" s="125"/>
      <c r="Q193" s="126"/>
      <c r="R193" s="126"/>
      <c r="S193" s="115"/>
      <c r="T193" s="118"/>
      <c r="U193" s="127"/>
    </row>
    <row r="194" spans="10:21" x14ac:dyDescent="0.3">
      <c r="J194" s="122"/>
      <c r="K194" s="123"/>
      <c r="L194" s="124"/>
      <c r="M194" s="118"/>
      <c r="N194" s="115"/>
      <c r="O194" s="118"/>
      <c r="P194" s="125"/>
      <c r="Q194" s="126"/>
      <c r="R194" s="126"/>
      <c r="S194" s="115"/>
      <c r="T194" s="118"/>
      <c r="U194" s="127"/>
    </row>
    <row r="195" spans="10:21" x14ac:dyDescent="0.3">
      <c r="J195" s="122"/>
      <c r="K195" s="123"/>
      <c r="L195" s="124"/>
      <c r="M195" s="118"/>
      <c r="N195" s="115"/>
      <c r="O195" s="118"/>
      <c r="P195" s="125"/>
      <c r="Q195" s="126"/>
      <c r="R195" s="126"/>
      <c r="S195" s="115"/>
      <c r="T195" s="118"/>
      <c r="U195" s="127"/>
    </row>
    <row r="196" spans="10:21" x14ac:dyDescent="0.3">
      <c r="J196" s="122"/>
      <c r="K196" s="123"/>
      <c r="L196" s="124"/>
      <c r="M196" s="118"/>
      <c r="N196" s="115"/>
      <c r="O196" s="118"/>
      <c r="P196" s="125"/>
      <c r="Q196" s="126"/>
      <c r="R196" s="126"/>
      <c r="S196" s="115"/>
      <c r="T196" s="118"/>
      <c r="U196" s="127"/>
    </row>
    <row r="197" spans="10:21" x14ac:dyDescent="0.3">
      <c r="J197" s="122"/>
      <c r="K197" s="123"/>
      <c r="L197" s="124"/>
      <c r="M197" s="118"/>
      <c r="N197" s="115"/>
      <c r="O197" s="118"/>
      <c r="P197" s="125"/>
      <c r="Q197" s="126"/>
      <c r="R197" s="126"/>
      <c r="S197" s="115"/>
      <c r="T197" s="118"/>
      <c r="U197" s="127"/>
    </row>
    <row r="198" spans="10:21" x14ac:dyDescent="0.3">
      <c r="J198" s="122"/>
      <c r="K198" s="123"/>
      <c r="L198" s="124"/>
      <c r="M198" s="118"/>
      <c r="N198" s="115"/>
      <c r="O198" s="118"/>
      <c r="P198" s="125"/>
      <c r="Q198" s="126"/>
      <c r="R198" s="126"/>
      <c r="S198" s="115"/>
      <c r="T198" s="118"/>
      <c r="U198" s="127"/>
    </row>
    <row r="199" spans="10:21" x14ac:dyDescent="0.3">
      <c r="J199" s="122"/>
      <c r="K199" s="123"/>
      <c r="L199" s="124"/>
      <c r="M199" s="118"/>
      <c r="N199" s="115"/>
      <c r="O199" s="118"/>
      <c r="P199" s="125"/>
      <c r="Q199" s="126"/>
      <c r="R199" s="126"/>
      <c r="S199" s="115"/>
      <c r="T199" s="118"/>
      <c r="U199" s="127"/>
    </row>
    <row r="200" spans="10:21" x14ac:dyDescent="0.3">
      <c r="J200" s="122"/>
      <c r="K200" s="123"/>
      <c r="L200" s="124"/>
      <c r="M200" s="118"/>
      <c r="N200" s="115"/>
      <c r="O200" s="118"/>
      <c r="P200" s="125"/>
      <c r="Q200" s="126"/>
      <c r="R200" s="126"/>
      <c r="S200" s="115"/>
      <c r="T200" s="118"/>
      <c r="U200" s="127"/>
    </row>
    <row r="201" spans="10:21" x14ac:dyDescent="0.3">
      <c r="J201" s="122"/>
      <c r="K201" s="123"/>
      <c r="L201" s="124"/>
      <c r="M201" s="118"/>
      <c r="N201" s="115"/>
      <c r="O201" s="118"/>
      <c r="P201" s="125"/>
      <c r="Q201" s="126"/>
      <c r="R201" s="126"/>
      <c r="S201" s="115"/>
      <c r="T201" s="118"/>
      <c r="U201" s="127"/>
    </row>
    <row r="202" spans="10:21" x14ac:dyDescent="0.3">
      <c r="J202" s="122"/>
      <c r="K202" s="123"/>
      <c r="L202" s="124"/>
      <c r="M202" s="118"/>
      <c r="N202" s="115"/>
      <c r="O202" s="118"/>
      <c r="P202" s="125"/>
      <c r="Q202" s="126"/>
      <c r="R202" s="126"/>
      <c r="S202" s="115"/>
      <c r="T202" s="118"/>
      <c r="U202" s="127"/>
    </row>
    <row r="203" spans="10:21" x14ac:dyDescent="0.3">
      <c r="J203" s="122"/>
      <c r="K203" s="123"/>
      <c r="L203" s="124"/>
      <c r="M203" s="118"/>
      <c r="N203" s="115"/>
      <c r="O203" s="118"/>
      <c r="P203" s="125"/>
      <c r="Q203" s="126"/>
      <c r="R203" s="126"/>
      <c r="S203" s="115"/>
      <c r="T203" s="118"/>
      <c r="U203" s="127"/>
    </row>
    <row r="204" spans="10:21" x14ac:dyDescent="0.3">
      <c r="J204" s="122"/>
      <c r="K204" s="123"/>
      <c r="L204" s="124"/>
      <c r="M204" s="118"/>
      <c r="N204" s="115"/>
      <c r="O204" s="118"/>
      <c r="P204" s="125"/>
      <c r="Q204" s="126"/>
      <c r="R204" s="126"/>
      <c r="S204" s="115"/>
      <c r="T204" s="118"/>
      <c r="U204" s="127"/>
    </row>
    <row r="205" spans="10:21" x14ac:dyDescent="0.3">
      <c r="J205" s="122"/>
      <c r="K205" s="123"/>
      <c r="L205" s="124"/>
      <c r="M205" s="118"/>
      <c r="N205" s="115"/>
      <c r="O205" s="118"/>
      <c r="P205" s="125"/>
      <c r="Q205" s="126"/>
      <c r="R205" s="126"/>
      <c r="S205" s="115"/>
      <c r="T205" s="118"/>
      <c r="U205" s="127"/>
    </row>
    <row r="206" spans="10:21" x14ac:dyDescent="0.3">
      <c r="J206" s="122"/>
      <c r="K206" s="123"/>
      <c r="L206" s="124"/>
      <c r="M206" s="118"/>
      <c r="N206" s="115"/>
      <c r="O206" s="118"/>
      <c r="P206" s="125"/>
      <c r="Q206" s="126"/>
      <c r="R206" s="126"/>
      <c r="S206" s="115"/>
      <c r="T206" s="118"/>
      <c r="U206" s="127"/>
    </row>
    <row r="207" spans="10:21" x14ac:dyDescent="0.3">
      <c r="J207" s="122"/>
      <c r="K207" s="123"/>
      <c r="L207" s="124"/>
      <c r="M207" s="118"/>
      <c r="N207" s="115"/>
      <c r="O207" s="118"/>
      <c r="P207" s="125"/>
      <c r="Q207" s="126"/>
      <c r="R207" s="126"/>
      <c r="S207" s="115"/>
      <c r="T207" s="118"/>
      <c r="U207" s="127"/>
    </row>
    <row r="208" spans="10:21" x14ac:dyDescent="0.3">
      <c r="J208" s="122"/>
      <c r="K208" s="123"/>
      <c r="L208" s="124"/>
      <c r="M208" s="118"/>
      <c r="N208" s="115"/>
      <c r="O208" s="118"/>
      <c r="P208" s="125"/>
      <c r="Q208" s="126"/>
      <c r="R208" s="126"/>
      <c r="S208" s="115"/>
      <c r="T208" s="118"/>
      <c r="U208" s="127"/>
    </row>
    <row r="209" spans="10:21" x14ac:dyDescent="0.3">
      <c r="J209" s="122"/>
      <c r="K209" s="123"/>
      <c r="L209" s="124"/>
      <c r="M209" s="118"/>
      <c r="N209" s="115"/>
      <c r="O209" s="118"/>
      <c r="P209" s="125"/>
      <c r="Q209" s="126"/>
      <c r="R209" s="126"/>
      <c r="S209" s="115"/>
      <c r="T209" s="118"/>
      <c r="U209" s="127"/>
    </row>
    <row r="210" spans="10:21" x14ac:dyDescent="0.3">
      <c r="J210" s="122"/>
      <c r="K210" s="123"/>
      <c r="L210" s="124"/>
      <c r="M210" s="118"/>
      <c r="N210" s="115"/>
      <c r="O210" s="118"/>
      <c r="P210" s="125"/>
      <c r="Q210" s="126"/>
      <c r="R210" s="126"/>
      <c r="S210" s="115"/>
      <c r="T210" s="118"/>
      <c r="U210" s="127"/>
    </row>
    <row r="211" spans="10:21" x14ac:dyDescent="0.3">
      <c r="J211" s="122"/>
      <c r="K211" s="123"/>
      <c r="L211" s="124"/>
      <c r="M211" s="118"/>
      <c r="N211" s="115"/>
      <c r="O211" s="118"/>
      <c r="P211" s="125"/>
      <c r="Q211" s="126"/>
      <c r="R211" s="126"/>
      <c r="S211" s="115"/>
      <c r="T211" s="118"/>
      <c r="U211" s="127"/>
    </row>
    <row r="212" spans="10:21" x14ac:dyDescent="0.3">
      <c r="J212" s="122"/>
      <c r="K212" s="123"/>
      <c r="L212" s="124"/>
      <c r="M212" s="118"/>
      <c r="N212" s="115"/>
      <c r="O212" s="118"/>
      <c r="P212" s="125"/>
      <c r="Q212" s="126"/>
      <c r="R212" s="126"/>
      <c r="S212" s="115"/>
      <c r="T212" s="118"/>
      <c r="U212" s="127"/>
    </row>
    <row r="213" spans="10:21" x14ac:dyDescent="0.3">
      <c r="J213" s="122"/>
      <c r="K213" s="123"/>
      <c r="L213" s="124"/>
      <c r="M213" s="118"/>
      <c r="N213" s="115"/>
      <c r="O213" s="118"/>
      <c r="P213" s="125"/>
      <c r="Q213" s="126"/>
      <c r="R213" s="126"/>
      <c r="S213" s="115"/>
      <c r="T213" s="118"/>
      <c r="U213" s="127"/>
    </row>
    <row r="214" spans="10:21" x14ac:dyDescent="0.3">
      <c r="J214" s="122"/>
      <c r="K214" s="123"/>
      <c r="L214" s="124"/>
      <c r="M214" s="118"/>
      <c r="N214" s="115"/>
      <c r="O214" s="118"/>
      <c r="P214" s="125"/>
      <c r="Q214" s="126"/>
      <c r="R214" s="126"/>
      <c r="S214" s="115"/>
      <c r="T214" s="118"/>
      <c r="U214" s="127"/>
    </row>
    <row r="215" spans="10:21" x14ac:dyDescent="0.3">
      <c r="J215" s="122"/>
      <c r="K215" s="123"/>
      <c r="L215" s="124"/>
      <c r="M215" s="118"/>
      <c r="N215" s="115"/>
      <c r="O215" s="118"/>
      <c r="P215" s="125"/>
      <c r="Q215" s="126"/>
      <c r="R215" s="126"/>
      <c r="S215" s="115"/>
      <c r="T215" s="118"/>
      <c r="U215" s="127"/>
    </row>
  </sheetData>
  <mergeCells count="18">
    <mergeCell ref="B96:E96"/>
    <mergeCell ref="F96:H96"/>
    <mergeCell ref="B97:E97"/>
    <mergeCell ref="F97:H97"/>
    <mergeCell ref="B98:E98"/>
    <mergeCell ref="F98:H98"/>
    <mergeCell ref="B95:E95"/>
    <mergeCell ref="F95:H95"/>
    <mergeCell ref="B2:H2"/>
    <mergeCell ref="B3:H3"/>
    <mergeCell ref="D5:H5"/>
    <mergeCell ref="D6:H6"/>
    <mergeCell ref="D7:H7"/>
    <mergeCell ref="D8:H8"/>
    <mergeCell ref="B93:E93"/>
    <mergeCell ref="F93:H93"/>
    <mergeCell ref="B94:E94"/>
    <mergeCell ref="F94:H94"/>
  </mergeCells>
  <dataValidations count="1">
    <dataValidation type="list" allowBlank="1" showInputMessage="1" showErrorMessage="1" sqref="U9" xr:uid="{49CE6A2D-9867-4169-ACF3-93CBCF63AAAE}">
      <formula1>$V$11:$V$41</formula1>
    </dataValidation>
  </dataValidations>
  <pageMargins left="0.78740157480314965" right="0.39370078740157483" top="0.59055118110236227" bottom="0.59055118110236227" header="0.31496062992125984" footer="0.31496062992125984"/>
  <pageSetup paperSize="256" scale="84" fitToHeight="0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F5F89-55EB-4CF3-9A5F-0DE95682B8DE}">
  <sheetPr>
    <tabColor rgb="FF92D050"/>
    <pageSetUpPr fitToPage="1"/>
  </sheetPr>
  <dimension ref="A1:V235"/>
  <sheetViews>
    <sheetView topLeftCell="A100" zoomScale="130" zoomScaleNormal="130" workbookViewId="0">
      <selection activeCell="B116" sqref="B116:E116"/>
    </sheetView>
  </sheetViews>
  <sheetFormatPr defaultColWidth="9.21875" defaultRowHeight="16.05" customHeight="1" x14ac:dyDescent="0.3"/>
  <cols>
    <col min="1" max="1" width="9.21875" style="162"/>
    <col min="2" max="2" width="14.21875" style="162" bestFit="1" customWidth="1"/>
    <col min="3" max="3" width="6.21875" style="162" bestFit="1" customWidth="1"/>
    <col min="4" max="4" width="8" style="116" bestFit="1" customWidth="1"/>
    <col min="5" max="5" width="41.21875" style="116" bestFit="1" customWidth="1"/>
    <col min="6" max="8" width="13.77734375" style="123" customWidth="1"/>
    <col min="9" max="9" width="1.77734375" style="116" bestFit="1" customWidth="1"/>
    <col min="10" max="11" width="3.77734375" style="116" bestFit="1" customWidth="1"/>
    <col min="12" max="12" width="9.44140625" style="116" bestFit="1" customWidth="1"/>
    <col min="13" max="13" width="18.21875" style="116" bestFit="1" customWidth="1"/>
    <col min="14" max="14" width="39" style="116" bestFit="1" customWidth="1"/>
    <col min="15" max="15" width="4.21875" style="116" bestFit="1" customWidth="1"/>
    <col min="16" max="16" width="34" style="116" bestFit="1" customWidth="1"/>
    <col min="17" max="17" width="20.21875" style="116" bestFit="1" customWidth="1"/>
    <col min="18" max="18" width="21" style="116" bestFit="1" customWidth="1"/>
    <col min="19" max="19" width="8" style="116" bestFit="1" customWidth="1"/>
    <col min="20" max="20" width="6.77734375" style="116" bestFit="1" customWidth="1"/>
    <col min="21" max="21" width="63.21875" style="116" bestFit="1" customWidth="1"/>
    <col min="22" max="22" width="6.77734375" style="116" bestFit="1" customWidth="1"/>
    <col min="23" max="16384" width="9.21875" style="116"/>
  </cols>
  <sheetData>
    <row r="1" spans="1:22" ht="16.05" hidden="1" customHeight="1" x14ac:dyDescent="0.3">
      <c r="B1" s="105" t="s">
        <v>6</v>
      </c>
      <c r="C1" s="105" t="s">
        <v>7</v>
      </c>
      <c r="D1" s="105" t="s">
        <v>8</v>
      </c>
      <c r="E1" s="105" t="s">
        <v>9</v>
      </c>
      <c r="F1" s="106" t="s">
        <v>10</v>
      </c>
      <c r="G1" s="106" t="s">
        <v>11</v>
      </c>
      <c r="H1" s="107" t="s">
        <v>12</v>
      </c>
      <c r="I1" s="116">
        <v>1</v>
      </c>
      <c r="J1" s="108" t="s">
        <v>38</v>
      </c>
      <c r="K1" s="108" t="s">
        <v>39</v>
      </c>
      <c r="L1" s="109" t="s">
        <v>40</v>
      </c>
      <c r="M1" s="110" t="s">
        <v>41</v>
      </c>
      <c r="N1" s="110" t="s">
        <v>42</v>
      </c>
      <c r="O1" s="110" t="s">
        <v>43</v>
      </c>
      <c r="P1" s="110" t="s">
        <v>44</v>
      </c>
      <c r="Q1" s="110" t="s">
        <v>45</v>
      </c>
      <c r="R1" s="110" t="s">
        <v>46</v>
      </c>
      <c r="S1" s="110" t="s">
        <v>47</v>
      </c>
      <c r="T1" s="110" t="s">
        <v>48</v>
      </c>
      <c r="U1" s="110" t="s">
        <v>49</v>
      </c>
      <c r="V1" s="111" t="s">
        <v>37</v>
      </c>
    </row>
    <row r="2" spans="1:22" ht="16.05" customHeight="1" x14ac:dyDescent="0.3">
      <c r="B2" s="249" t="s">
        <v>51</v>
      </c>
      <c r="C2" s="249"/>
      <c r="D2" s="249"/>
      <c r="E2" s="249"/>
      <c r="F2" s="249"/>
      <c r="G2" s="249"/>
      <c r="H2" s="249"/>
    </row>
    <row r="3" spans="1:22" ht="16.05" customHeight="1" x14ac:dyDescent="0.3">
      <c r="B3" s="249" t="s">
        <v>197</v>
      </c>
      <c r="C3" s="249"/>
      <c r="D3" s="249"/>
      <c r="E3" s="249"/>
      <c r="F3" s="249"/>
      <c r="G3" s="249"/>
      <c r="H3" s="249"/>
    </row>
    <row r="4" spans="1:22" ht="16.05" customHeight="1" x14ac:dyDescent="0.3">
      <c r="B4" s="1"/>
      <c r="C4" s="1"/>
      <c r="D4" s="1"/>
      <c r="E4" s="1"/>
      <c r="F4" s="11"/>
      <c r="G4" s="11"/>
      <c r="H4" s="11"/>
    </row>
    <row r="5" spans="1:22" ht="16.05" customHeight="1" x14ac:dyDescent="0.3">
      <c r="B5" s="12" t="s">
        <v>0</v>
      </c>
      <c r="C5" s="1"/>
      <c r="D5" s="251" t="s">
        <v>13</v>
      </c>
      <c r="E5" s="251"/>
      <c r="F5" s="251"/>
      <c r="G5" s="251"/>
      <c r="H5" s="251"/>
    </row>
    <row r="6" spans="1:22" ht="16.05" customHeight="1" x14ac:dyDescent="0.3">
      <c r="B6" s="12" t="s">
        <v>1</v>
      </c>
      <c r="C6" s="1"/>
      <c r="D6" s="251" t="s">
        <v>14</v>
      </c>
      <c r="E6" s="251"/>
      <c r="F6" s="251"/>
      <c r="G6" s="251"/>
      <c r="H6" s="251"/>
    </row>
    <row r="7" spans="1:22" ht="16.05" customHeight="1" x14ac:dyDescent="0.3">
      <c r="B7" s="12" t="s">
        <v>2</v>
      </c>
      <c r="C7" s="1"/>
      <c r="D7" s="251" t="s">
        <v>3</v>
      </c>
      <c r="E7" s="251"/>
      <c r="F7" s="251"/>
      <c r="G7" s="251"/>
      <c r="H7" s="251"/>
      <c r="I7" s="151"/>
    </row>
    <row r="8" spans="1:22" ht="16.05" customHeight="1" x14ac:dyDescent="0.3">
      <c r="B8" s="12" t="s">
        <v>4</v>
      </c>
      <c r="C8" s="1"/>
      <c r="D8" s="251" t="s">
        <v>5</v>
      </c>
      <c r="E8" s="251"/>
      <c r="F8" s="251"/>
      <c r="G8" s="251"/>
      <c r="H8" s="251"/>
      <c r="I8" s="152"/>
    </row>
    <row r="9" spans="1:22" ht="16.05" customHeight="1" x14ac:dyDescent="0.3">
      <c r="B9" s="219"/>
      <c r="C9" s="219"/>
      <c r="D9" s="219"/>
      <c r="E9" s="220"/>
      <c r="F9" s="221"/>
      <c r="G9" s="222"/>
      <c r="H9" s="221"/>
      <c r="J9" s="115"/>
      <c r="L9" s="154">
        <v>2</v>
      </c>
      <c r="M9" s="118"/>
      <c r="N9" s="115"/>
      <c r="O9" s="115"/>
      <c r="P9" s="115"/>
      <c r="Q9" s="115"/>
      <c r="R9" s="115"/>
      <c r="S9" s="115"/>
      <c r="T9" s="111" t="s">
        <v>37</v>
      </c>
      <c r="U9" s="115"/>
      <c r="V9" s="115"/>
    </row>
    <row r="10" spans="1:22" s="187" customFormat="1" ht="27.6" x14ac:dyDescent="0.3">
      <c r="A10" s="218"/>
      <c r="B10" s="119" t="s">
        <v>6</v>
      </c>
      <c r="C10" s="119" t="s">
        <v>7</v>
      </c>
      <c r="D10" s="119" t="s">
        <v>8</v>
      </c>
      <c r="E10" s="119" t="s">
        <v>9</v>
      </c>
      <c r="F10" s="120" t="s">
        <v>80</v>
      </c>
      <c r="G10" s="120" t="s">
        <v>79</v>
      </c>
      <c r="H10" s="121" t="s">
        <v>12</v>
      </c>
      <c r="J10" s="197" t="s">
        <v>38</v>
      </c>
      <c r="K10" s="197" t="s">
        <v>39</v>
      </c>
      <c r="L10" s="198" t="s">
        <v>40</v>
      </c>
      <c r="M10" s="199" t="s">
        <v>41</v>
      </c>
      <c r="N10" s="199" t="s">
        <v>42</v>
      </c>
      <c r="O10" s="199" t="s">
        <v>43</v>
      </c>
      <c r="P10" s="199" t="s">
        <v>44</v>
      </c>
      <c r="Q10" s="199" t="s">
        <v>45</v>
      </c>
      <c r="R10" s="199" t="s">
        <v>46</v>
      </c>
      <c r="S10" s="199" t="s">
        <v>47</v>
      </c>
      <c r="T10" s="199" t="s">
        <v>48</v>
      </c>
      <c r="U10" s="199" t="s">
        <v>49</v>
      </c>
      <c r="V10" s="195" t="s">
        <v>37</v>
      </c>
    </row>
    <row r="11" spans="1:22" ht="16.05" customHeight="1" x14ac:dyDescent="0.3">
      <c r="B11" s="104">
        <v>45992</v>
      </c>
      <c r="C11" s="155"/>
      <c r="D11" s="155"/>
      <c r="E11" s="156" t="s">
        <v>57</v>
      </c>
      <c r="F11" s="102">
        <v>253349067.45000002</v>
      </c>
      <c r="G11" s="157"/>
      <c r="H11" s="102">
        <f>F11</f>
        <v>253349067.45000002</v>
      </c>
      <c r="J11" s="122">
        <f t="shared" ref="J11:J74" si="0">D11</f>
        <v>0</v>
      </c>
      <c r="K11" s="123">
        <f t="shared" ref="K11:K74" si="1">DAY(B11)</f>
        <v>1</v>
      </c>
      <c r="L11" s="124" t="str">
        <f t="shared" ref="L11:L75" si="2">PROPER(TRIM(MID(SUBSTITUTE($B$3," ",REPT(" ",99)),99*INT((LEN($B$3)-LEN(SUBSTITUTE($B$3," ","")))/2),99)))</f>
        <v>Desember</v>
      </c>
      <c r="M11" s="118" t="str">
        <f t="shared" ref="M11:M74" si="3">IF(J11&lt;1," ","JV-KB/TK-"&amp;$L$11&amp;"-"&amp;J11)</f>
        <v xml:space="preserve"> </v>
      </c>
      <c r="N11" s="115" t="str">
        <f t="shared" ref="N11:N74" si="4">"KB/TK "&amp;E11</f>
        <v>KB/TK Saldo bulan lalu</v>
      </c>
      <c r="O11" s="118" t="s">
        <v>127</v>
      </c>
      <c r="P11" s="125" t="str">
        <f t="shared" ref="P11:P74" si="5">E11</f>
        <v>Saldo bulan lalu</v>
      </c>
      <c r="Q11" s="126">
        <f t="shared" ref="Q11:Q74" si="6">F11+G11</f>
        <v>253349067.45000002</v>
      </c>
      <c r="R11" s="126">
        <f t="shared" ref="R11:R74" si="7">Q11</f>
        <v>253349067.45000002</v>
      </c>
      <c r="S11" s="115"/>
      <c r="T11" s="118" t="str">
        <f t="shared" ref="T11:T75" si="8">$T$10</f>
        <v>UNIT</v>
      </c>
      <c r="U11" s="127" t="str">
        <f t="shared" ref="U11:U74" si="9">CONCATENATE(T11,N11)</f>
        <v>UNITKB/TK Saldo bulan lalu</v>
      </c>
      <c r="V11" s="111"/>
    </row>
    <row r="12" spans="1:22" ht="16.05" customHeight="1" x14ac:dyDescent="0.3">
      <c r="A12" s="162">
        <v>1</v>
      </c>
      <c r="B12" s="182">
        <v>45992</v>
      </c>
      <c r="C12" s="183">
        <v>530701</v>
      </c>
      <c r="D12" s="183">
        <v>1</v>
      </c>
      <c r="E12" s="201" t="s">
        <v>171</v>
      </c>
      <c r="F12" s="185"/>
      <c r="G12" s="186">
        <v>490000</v>
      </c>
      <c r="H12" s="158">
        <f>H11+F12-G12</f>
        <v>252859067.45000002</v>
      </c>
      <c r="J12" s="122">
        <f t="shared" si="0"/>
        <v>1</v>
      </c>
      <c r="K12" s="123">
        <f t="shared" si="1"/>
        <v>1</v>
      </c>
      <c r="L12" s="124" t="str">
        <f t="shared" si="2"/>
        <v>Desember</v>
      </c>
      <c r="M12" s="118" t="str">
        <f t="shared" si="3"/>
        <v>JV-KB/TK-Desember-1</v>
      </c>
      <c r="N12" s="115" t="str">
        <f t="shared" si="4"/>
        <v xml:space="preserve">KB/TK Air Mineral Galon </v>
      </c>
      <c r="O12" s="118" t="s">
        <v>127</v>
      </c>
      <c r="P12" s="125" t="str">
        <f t="shared" si="5"/>
        <v xml:space="preserve">Air Mineral Galon </v>
      </c>
      <c r="Q12" s="126">
        <f t="shared" si="6"/>
        <v>490000</v>
      </c>
      <c r="R12" s="126">
        <f t="shared" si="7"/>
        <v>490000</v>
      </c>
      <c r="S12" s="115"/>
      <c r="T12" s="118" t="str">
        <f t="shared" si="8"/>
        <v>UNIT</v>
      </c>
      <c r="U12" s="127" t="str">
        <f t="shared" si="9"/>
        <v xml:space="preserve">UNITKB/TK Air Mineral Galon </v>
      </c>
      <c r="V12" s="111"/>
    </row>
    <row r="13" spans="1:22" s="187" customFormat="1" ht="16.05" customHeight="1" x14ac:dyDescent="0.3">
      <c r="A13" s="218">
        <v>2</v>
      </c>
      <c r="B13" s="182">
        <v>45992</v>
      </c>
      <c r="C13" s="183">
        <v>530704</v>
      </c>
      <c r="D13" s="183">
        <v>2</v>
      </c>
      <c r="E13" s="201" t="s">
        <v>132</v>
      </c>
      <c r="F13" s="185"/>
      <c r="G13" s="186">
        <v>150000</v>
      </c>
      <c r="H13" s="158">
        <f t="shared" ref="H13:H76" si="10">H12+F13-G13</f>
        <v>252709067.45000002</v>
      </c>
      <c r="J13" s="188">
        <f t="shared" si="0"/>
        <v>2</v>
      </c>
      <c r="K13" s="189">
        <f t="shared" si="1"/>
        <v>1</v>
      </c>
      <c r="L13" s="190" t="str">
        <f t="shared" si="2"/>
        <v>Desember</v>
      </c>
      <c r="M13" s="181" t="str">
        <f t="shared" si="3"/>
        <v>JV-KB/TK-Desember-2</v>
      </c>
      <c r="N13" s="191" t="str">
        <f t="shared" si="4"/>
        <v xml:space="preserve">KB/TK Ketempatan Rapat </v>
      </c>
      <c r="O13" s="181" t="s">
        <v>127</v>
      </c>
      <c r="P13" s="192" t="str">
        <f t="shared" si="5"/>
        <v xml:space="preserve">Ketempatan Rapat </v>
      </c>
      <c r="Q13" s="193">
        <f t="shared" si="6"/>
        <v>150000</v>
      </c>
      <c r="R13" s="193">
        <f t="shared" si="7"/>
        <v>150000</v>
      </c>
      <c r="S13" s="191"/>
      <c r="T13" s="181" t="str">
        <f t="shared" si="8"/>
        <v>UNIT</v>
      </c>
      <c r="U13" s="194" t="str">
        <f t="shared" si="9"/>
        <v xml:space="preserve">UNITKB/TK Ketempatan Rapat </v>
      </c>
      <c r="V13" s="195"/>
    </row>
    <row r="14" spans="1:22" s="187" customFormat="1" ht="16.05" customHeight="1" x14ac:dyDescent="0.3">
      <c r="A14" s="162">
        <v>3</v>
      </c>
      <c r="B14" s="104">
        <v>45992</v>
      </c>
      <c r="C14" s="155"/>
      <c r="D14" s="155"/>
      <c r="E14" s="156" t="s">
        <v>170</v>
      </c>
      <c r="F14" s="102">
        <v>5000000</v>
      </c>
      <c r="G14" s="103"/>
      <c r="H14" s="158">
        <f t="shared" si="10"/>
        <v>257709067.45000002</v>
      </c>
      <c r="J14" s="188">
        <f t="shared" si="0"/>
        <v>0</v>
      </c>
      <c r="K14" s="189">
        <f t="shared" si="1"/>
        <v>1</v>
      </c>
      <c r="L14" s="190" t="str">
        <f t="shared" si="2"/>
        <v>Desember</v>
      </c>
      <c r="M14" s="181" t="str">
        <f t="shared" si="3"/>
        <v xml:space="preserve"> </v>
      </c>
      <c r="N14" s="191" t="str">
        <f t="shared" si="4"/>
        <v>KB/TK Pengambilan Dropping</v>
      </c>
      <c r="O14" s="181" t="s">
        <v>127</v>
      </c>
      <c r="P14" s="192" t="str">
        <f t="shared" si="5"/>
        <v>Pengambilan Dropping</v>
      </c>
      <c r="Q14" s="193">
        <f t="shared" si="6"/>
        <v>5000000</v>
      </c>
      <c r="R14" s="193">
        <f t="shared" si="7"/>
        <v>5000000</v>
      </c>
      <c r="S14" s="191"/>
      <c r="T14" s="181" t="str">
        <f t="shared" si="8"/>
        <v>UNIT</v>
      </c>
      <c r="U14" s="194" t="str">
        <f t="shared" si="9"/>
        <v>UNITKB/TK Pengambilan Dropping</v>
      </c>
      <c r="V14" s="195"/>
    </row>
    <row r="15" spans="1:22" ht="16.05" customHeight="1" x14ac:dyDescent="0.3">
      <c r="A15" s="218">
        <v>4</v>
      </c>
      <c r="B15" s="104">
        <v>45992</v>
      </c>
      <c r="C15" s="155"/>
      <c r="D15" s="155"/>
      <c r="E15" s="101" t="s">
        <v>151</v>
      </c>
      <c r="F15" s="102"/>
      <c r="G15" s="102">
        <v>5000000</v>
      </c>
      <c r="H15" s="158">
        <f t="shared" si="10"/>
        <v>252709067.45000002</v>
      </c>
      <c r="J15" s="122">
        <f t="shared" si="0"/>
        <v>0</v>
      </c>
      <c r="K15" s="123">
        <f t="shared" si="1"/>
        <v>1</v>
      </c>
      <c r="L15" s="124" t="str">
        <f t="shared" si="2"/>
        <v>Desember</v>
      </c>
      <c r="M15" s="118" t="str">
        <f t="shared" si="3"/>
        <v xml:space="preserve"> </v>
      </c>
      <c r="N15" s="115" t="str">
        <f t="shared" si="4"/>
        <v>KB/TK Diterima kas tunai di Bendahara</v>
      </c>
      <c r="O15" s="118" t="s">
        <v>127</v>
      </c>
      <c r="P15" s="125" t="str">
        <f t="shared" si="5"/>
        <v>Diterima kas tunai di Bendahara</v>
      </c>
      <c r="Q15" s="126">
        <f t="shared" si="6"/>
        <v>5000000</v>
      </c>
      <c r="R15" s="126">
        <f t="shared" si="7"/>
        <v>5000000</v>
      </c>
      <c r="S15" s="115"/>
      <c r="T15" s="118" t="str">
        <f t="shared" si="8"/>
        <v>UNIT</v>
      </c>
      <c r="U15" s="127" t="str">
        <f t="shared" si="9"/>
        <v>UNITKB/TK Diterima kas tunai di Bendahara</v>
      </c>
      <c r="V15" s="111"/>
    </row>
    <row r="16" spans="1:22" ht="16.05" customHeight="1" x14ac:dyDescent="0.3">
      <c r="A16" s="162">
        <v>5</v>
      </c>
      <c r="B16" s="104">
        <v>45992</v>
      </c>
      <c r="C16" s="155">
        <v>530704</v>
      </c>
      <c r="D16" s="155">
        <v>3</v>
      </c>
      <c r="E16" s="156" t="s">
        <v>132</v>
      </c>
      <c r="F16" s="102"/>
      <c r="G16" s="103">
        <v>462000</v>
      </c>
      <c r="H16" s="158">
        <f t="shared" si="10"/>
        <v>252247067.45000002</v>
      </c>
      <c r="J16" s="122">
        <f t="shared" si="0"/>
        <v>3</v>
      </c>
      <c r="K16" s="123">
        <f t="shared" si="1"/>
        <v>1</v>
      </c>
      <c r="L16" s="124" t="str">
        <f t="shared" si="2"/>
        <v>Desember</v>
      </c>
      <c r="M16" s="118" t="str">
        <f t="shared" si="3"/>
        <v>JV-KB/TK-Desember-3</v>
      </c>
      <c r="N16" s="115" t="str">
        <f t="shared" si="4"/>
        <v xml:space="preserve">KB/TK Ketempatan Rapat </v>
      </c>
      <c r="O16" s="118" t="s">
        <v>127</v>
      </c>
      <c r="P16" s="125" t="str">
        <f t="shared" si="5"/>
        <v xml:space="preserve">Ketempatan Rapat </v>
      </c>
      <c r="Q16" s="126">
        <f t="shared" si="6"/>
        <v>462000</v>
      </c>
      <c r="R16" s="126">
        <f t="shared" si="7"/>
        <v>462000</v>
      </c>
      <c r="S16" s="115"/>
      <c r="T16" s="118" t="str">
        <f t="shared" si="8"/>
        <v>UNIT</v>
      </c>
      <c r="U16" s="127" t="str">
        <f t="shared" si="9"/>
        <v xml:space="preserve">UNITKB/TK Ketempatan Rapat </v>
      </c>
      <c r="V16" s="111"/>
    </row>
    <row r="17" spans="1:22" ht="16.05" customHeight="1" x14ac:dyDescent="0.3">
      <c r="A17" s="218">
        <v>6</v>
      </c>
      <c r="B17" s="104">
        <v>45992</v>
      </c>
      <c r="C17" s="155">
        <v>530805</v>
      </c>
      <c r="D17" s="155">
        <v>4</v>
      </c>
      <c r="E17" s="101" t="s">
        <v>17</v>
      </c>
      <c r="F17" s="102"/>
      <c r="G17" s="102">
        <v>150000</v>
      </c>
      <c r="H17" s="158">
        <f t="shared" si="10"/>
        <v>252097067.45000002</v>
      </c>
      <c r="J17" s="122">
        <f t="shared" si="0"/>
        <v>4</v>
      </c>
      <c r="K17" s="123">
        <f t="shared" si="1"/>
        <v>1</v>
      </c>
      <c r="L17" s="124" t="str">
        <f t="shared" si="2"/>
        <v>Desember</v>
      </c>
      <c r="M17" s="118" t="str">
        <f t="shared" si="3"/>
        <v>JV-KB/TK-Desember-4</v>
      </c>
      <c r="N17" s="115" t="str">
        <f t="shared" si="4"/>
        <v>KB/TK Bantuan Pulsa KS</v>
      </c>
      <c r="O17" s="118" t="s">
        <v>127</v>
      </c>
      <c r="P17" s="125" t="str">
        <f t="shared" si="5"/>
        <v>Bantuan Pulsa KS</v>
      </c>
      <c r="Q17" s="126">
        <f t="shared" si="6"/>
        <v>150000</v>
      </c>
      <c r="R17" s="126">
        <f t="shared" si="7"/>
        <v>150000</v>
      </c>
      <c r="S17" s="115"/>
      <c r="T17" s="118" t="str">
        <f t="shared" si="8"/>
        <v>UNIT</v>
      </c>
      <c r="U17" s="127" t="str">
        <f t="shared" si="9"/>
        <v>UNITKB/TK Bantuan Pulsa KS</v>
      </c>
      <c r="V17" s="111"/>
    </row>
    <row r="18" spans="1:22" ht="16.05" customHeight="1" x14ac:dyDescent="0.3">
      <c r="A18" s="162">
        <v>7</v>
      </c>
      <c r="B18" s="104">
        <v>45992</v>
      </c>
      <c r="C18" s="155">
        <v>530806</v>
      </c>
      <c r="D18" s="155">
        <v>5</v>
      </c>
      <c r="E18" s="101" t="s">
        <v>62</v>
      </c>
      <c r="F18" s="102"/>
      <c r="G18" s="103">
        <v>375000</v>
      </c>
      <c r="H18" s="158">
        <f t="shared" si="10"/>
        <v>251722067.45000002</v>
      </c>
      <c r="J18" s="122">
        <f t="shared" si="0"/>
        <v>5</v>
      </c>
      <c r="K18" s="123">
        <f t="shared" si="1"/>
        <v>1</v>
      </c>
      <c r="L18" s="124" t="str">
        <f t="shared" si="2"/>
        <v>Desember</v>
      </c>
      <c r="M18" s="118" t="str">
        <f t="shared" si="3"/>
        <v>JV-KB/TK-Desember-5</v>
      </c>
      <c r="N18" s="115" t="str">
        <f t="shared" si="4"/>
        <v xml:space="preserve">KB/TK Bantuan Pulsa WKS </v>
      </c>
      <c r="O18" s="118" t="s">
        <v>127</v>
      </c>
      <c r="P18" s="125" t="str">
        <f t="shared" si="5"/>
        <v xml:space="preserve">Bantuan Pulsa WKS </v>
      </c>
      <c r="Q18" s="126">
        <f t="shared" si="6"/>
        <v>375000</v>
      </c>
      <c r="R18" s="126">
        <f t="shared" si="7"/>
        <v>375000</v>
      </c>
      <c r="S18" s="115"/>
      <c r="T18" s="118" t="str">
        <f t="shared" si="8"/>
        <v>UNIT</v>
      </c>
      <c r="U18" s="127" t="str">
        <f t="shared" si="9"/>
        <v xml:space="preserve">UNITKB/TK Bantuan Pulsa WKS </v>
      </c>
      <c r="V18" s="111"/>
    </row>
    <row r="19" spans="1:22" ht="16.05" customHeight="1" x14ac:dyDescent="0.3">
      <c r="A19" s="218">
        <v>8</v>
      </c>
      <c r="B19" s="104">
        <v>45992</v>
      </c>
      <c r="C19" s="155">
        <v>530807</v>
      </c>
      <c r="D19" s="155">
        <v>6</v>
      </c>
      <c r="E19" s="101" t="s">
        <v>63</v>
      </c>
      <c r="F19" s="102"/>
      <c r="G19" s="103">
        <v>975000</v>
      </c>
      <c r="H19" s="158">
        <f t="shared" si="10"/>
        <v>250747067.45000002</v>
      </c>
      <c r="J19" s="122">
        <f t="shared" si="0"/>
        <v>6</v>
      </c>
      <c r="K19" s="123">
        <f t="shared" si="1"/>
        <v>1</v>
      </c>
      <c r="L19" s="124" t="str">
        <f t="shared" si="2"/>
        <v>Desember</v>
      </c>
      <c r="M19" s="118" t="str">
        <f t="shared" si="3"/>
        <v>JV-KB/TK-Desember-6</v>
      </c>
      <c r="N19" s="115" t="str">
        <f t="shared" si="4"/>
        <v xml:space="preserve">KB/TK Bantuan Pulsa Wali Kelas  </v>
      </c>
      <c r="O19" s="118" t="s">
        <v>127</v>
      </c>
      <c r="P19" s="125" t="str">
        <f t="shared" si="5"/>
        <v xml:space="preserve">Bantuan Pulsa Wali Kelas  </v>
      </c>
      <c r="Q19" s="126">
        <f t="shared" si="6"/>
        <v>975000</v>
      </c>
      <c r="R19" s="126">
        <f t="shared" si="7"/>
        <v>975000</v>
      </c>
      <c r="S19" s="115"/>
      <c r="T19" s="118" t="str">
        <f t="shared" si="8"/>
        <v>UNIT</v>
      </c>
      <c r="U19" s="127" t="str">
        <f t="shared" si="9"/>
        <v xml:space="preserve">UNITKB/TK Bantuan Pulsa Wali Kelas  </v>
      </c>
      <c r="V19" s="111"/>
    </row>
    <row r="20" spans="1:22" ht="16.05" customHeight="1" x14ac:dyDescent="0.3">
      <c r="A20" s="162">
        <v>9</v>
      </c>
      <c r="B20" s="104">
        <v>45992</v>
      </c>
      <c r="C20" s="155">
        <v>530817</v>
      </c>
      <c r="D20" s="155">
        <v>7</v>
      </c>
      <c r="E20" s="101" t="s">
        <v>52</v>
      </c>
      <c r="F20" s="102"/>
      <c r="G20" s="103">
        <v>50000</v>
      </c>
      <c r="H20" s="158">
        <f t="shared" si="10"/>
        <v>250697067.45000002</v>
      </c>
      <c r="J20" s="122">
        <f t="shared" si="0"/>
        <v>7</v>
      </c>
      <c r="K20" s="123">
        <f t="shared" si="1"/>
        <v>1</v>
      </c>
      <c r="L20" s="124" t="str">
        <f t="shared" si="2"/>
        <v>Desember</v>
      </c>
      <c r="M20" s="118" t="str">
        <f t="shared" si="3"/>
        <v>JV-KB/TK-Desember-7</v>
      </c>
      <c r="N20" s="115" t="str">
        <f t="shared" si="4"/>
        <v>KB/TK Bantuan Pulsa Bendahara</v>
      </c>
      <c r="O20" s="118" t="s">
        <v>127</v>
      </c>
      <c r="P20" s="125" t="str">
        <f t="shared" si="5"/>
        <v>Bantuan Pulsa Bendahara</v>
      </c>
      <c r="Q20" s="126">
        <f t="shared" si="6"/>
        <v>50000</v>
      </c>
      <c r="R20" s="126">
        <f t="shared" si="7"/>
        <v>50000</v>
      </c>
      <c r="S20" s="115"/>
      <c r="T20" s="118" t="str">
        <f t="shared" si="8"/>
        <v>UNIT</v>
      </c>
      <c r="U20" s="127" t="str">
        <f t="shared" si="9"/>
        <v>UNITKB/TK Bantuan Pulsa Bendahara</v>
      </c>
      <c r="V20" s="111"/>
    </row>
    <row r="21" spans="1:22" ht="16.05" customHeight="1" x14ac:dyDescent="0.3">
      <c r="A21" s="218">
        <v>10</v>
      </c>
      <c r="B21" s="104">
        <v>45992</v>
      </c>
      <c r="C21" s="155">
        <v>531001</v>
      </c>
      <c r="D21" s="155">
        <v>8</v>
      </c>
      <c r="E21" s="101" t="s">
        <v>18</v>
      </c>
      <c r="F21" s="102"/>
      <c r="G21" s="103">
        <v>200000</v>
      </c>
      <c r="H21" s="158">
        <f t="shared" si="10"/>
        <v>250497067.45000002</v>
      </c>
      <c r="J21" s="122">
        <f t="shared" si="0"/>
        <v>8</v>
      </c>
      <c r="K21" s="123">
        <f t="shared" si="1"/>
        <v>1</v>
      </c>
      <c r="L21" s="124" t="str">
        <f t="shared" si="2"/>
        <v>Desember</v>
      </c>
      <c r="M21" s="118" t="str">
        <f t="shared" si="3"/>
        <v>JV-KB/TK-Desember-8</v>
      </c>
      <c r="N21" s="115" t="str">
        <f t="shared" si="4"/>
        <v>KB/TK Transport KS</v>
      </c>
      <c r="O21" s="118" t="s">
        <v>127</v>
      </c>
      <c r="P21" s="125" t="str">
        <f t="shared" si="5"/>
        <v>Transport KS</v>
      </c>
      <c r="Q21" s="126">
        <f t="shared" si="6"/>
        <v>200000</v>
      </c>
      <c r="R21" s="126">
        <f t="shared" si="7"/>
        <v>200000</v>
      </c>
      <c r="S21" s="115"/>
      <c r="T21" s="118" t="str">
        <f t="shared" si="8"/>
        <v>UNIT</v>
      </c>
      <c r="U21" s="127" t="str">
        <f t="shared" si="9"/>
        <v>UNITKB/TK Transport KS</v>
      </c>
      <c r="V21" s="111"/>
    </row>
    <row r="22" spans="1:22" ht="16.05" customHeight="1" x14ac:dyDescent="0.3">
      <c r="A22" s="162">
        <v>11</v>
      </c>
      <c r="B22" s="104">
        <v>45992</v>
      </c>
      <c r="C22" s="155">
        <v>531002</v>
      </c>
      <c r="D22" s="155">
        <v>9</v>
      </c>
      <c r="E22" s="101" t="s">
        <v>19</v>
      </c>
      <c r="F22" s="102"/>
      <c r="G22" s="103">
        <v>450000</v>
      </c>
      <c r="H22" s="158">
        <f t="shared" si="10"/>
        <v>250047067.45000002</v>
      </c>
      <c r="J22" s="122">
        <f t="shared" si="0"/>
        <v>9</v>
      </c>
      <c r="K22" s="123">
        <f t="shared" si="1"/>
        <v>1</v>
      </c>
      <c r="L22" s="124" t="str">
        <f t="shared" si="2"/>
        <v>Desember</v>
      </c>
      <c r="M22" s="118" t="str">
        <f t="shared" si="3"/>
        <v>JV-KB/TK-Desember-9</v>
      </c>
      <c r="N22" s="115" t="str">
        <f t="shared" si="4"/>
        <v xml:space="preserve">KB/TK Transport WKS </v>
      </c>
      <c r="O22" s="118" t="s">
        <v>127</v>
      </c>
      <c r="P22" s="125" t="str">
        <f t="shared" si="5"/>
        <v xml:space="preserve">Transport WKS </v>
      </c>
      <c r="Q22" s="126">
        <f t="shared" si="6"/>
        <v>450000</v>
      </c>
      <c r="R22" s="126">
        <f t="shared" si="7"/>
        <v>450000</v>
      </c>
      <c r="S22" s="115"/>
      <c r="T22" s="118" t="str">
        <f t="shared" si="8"/>
        <v>UNIT</v>
      </c>
      <c r="U22" s="127" t="str">
        <f t="shared" si="9"/>
        <v xml:space="preserve">UNITKB/TK Transport WKS </v>
      </c>
      <c r="V22" s="111"/>
    </row>
    <row r="23" spans="1:22" ht="16.05" customHeight="1" x14ac:dyDescent="0.3">
      <c r="A23" s="218">
        <v>12</v>
      </c>
      <c r="B23" s="104">
        <v>45992</v>
      </c>
      <c r="C23" s="155">
        <v>531022</v>
      </c>
      <c r="D23" s="155">
        <v>10</v>
      </c>
      <c r="E23" s="101" t="s">
        <v>53</v>
      </c>
      <c r="F23" s="102"/>
      <c r="G23" s="103">
        <v>150000</v>
      </c>
      <c r="H23" s="158">
        <f t="shared" si="10"/>
        <v>249897067.45000002</v>
      </c>
      <c r="J23" s="122">
        <f t="shared" si="0"/>
        <v>10</v>
      </c>
      <c r="K23" s="123">
        <f t="shared" si="1"/>
        <v>1</v>
      </c>
      <c r="L23" s="124" t="str">
        <f t="shared" si="2"/>
        <v>Desember</v>
      </c>
      <c r="M23" s="118" t="str">
        <f t="shared" si="3"/>
        <v>JV-KB/TK-Desember-10</v>
      </c>
      <c r="N23" s="115" t="str">
        <f t="shared" si="4"/>
        <v>KB/TK Transport Bendahara</v>
      </c>
      <c r="O23" s="118" t="s">
        <v>127</v>
      </c>
      <c r="P23" s="125" t="str">
        <f t="shared" si="5"/>
        <v>Transport Bendahara</v>
      </c>
      <c r="Q23" s="126">
        <f t="shared" si="6"/>
        <v>150000</v>
      </c>
      <c r="R23" s="126">
        <f t="shared" si="7"/>
        <v>150000</v>
      </c>
      <c r="S23" s="115"/>
      <c r="T23" s="118" t="str">
        <f t="shared" si="8"/>
        <v>UNIT</v>
      </c>
      <c r="U23" s="127" t="str">
        <f t="shared" si="9"/>
        <v>UNITKB/TK Transport Bendahara</v>
      </c>
      <c r="V23" s="111"/>
    </row>
    <row r="24" spans="1:22" ht="16.05" customHeight="1" x14ac:dyDescent="0.3">
      <c r="A24" s="162">
        <v>13</v>
      </c>
      <c r="B24" s="104">
        <v>45993</v>
      </c>
      <c r="C24" s="155"/>
      <c r="D24" s="155"/>
      <c r="E24" s="101" t="s">
        <v>209</v>
      </c>
      <c r="F24" s="102"/>
      <c r="G24" s="102">
        <v>10000</v>
      </c>
      <c r="H24" s="158">
        <f t="shared" si="10"/>
        <v>249887067.45000002</v>
      </c>
      <c r="J24" s="122">
        <f t="shared" si="0"/>
        <v>0</v>
      </c>
      <c r="K24" s="123">
        <f t="shared" si="1"/>
        <v>2</v>
      </c>
      <c r="L24" s="124" t="str">
        <f t="shared" si="2"/>
        <v>Desember</v>
      </c>
      <c r="M24" s="118" t="str">
        <f t="shared" si="3"/>
        <v xml:space="preserve"> </v>
      </c>
      <c r="N24" s="115" t="str">
        <f t="shared" si="4"/>
        <v>KB/TK By. Adm.BSINet NOV 25</v>
      </c>
      <c r="O24" s="118" t="s">
        <v>127</v>
      </c>
      <c r="P24" s="125" t="str">
        <f t="shared" si="5"/>
        <v>By. Adm.BSINet NOV 25</v>
      </c>
      <c r="Q24" s="126">
        <f t="shared" si="6"/>
        <v>10000</v>
      </c>
      <c r="R24" s="126">
        <f t="shared" si="7"/>
        <v>10000</v>
      </c>
      <c r="S24" s="115"/>
      <c r="T24" s="118" t="str">
        <f t="shared" si="8"/>
        <v>UNIT</v>
      </c>
      <c r="U24" s="127" t="str">
        <f t="shared" si="9"/>
        <v>UNITKB/TK By. Adm.BSINet NOV 25</v>
      </c>
      <c r="V24" s="111"/>
    </row>
    <row r="25" spans="1:22" s="187" customFormat="1" ht="16.05" customHeight="1" x14ac:dyDescent="0.3">
      <c r="A25" s="218">
        <v>14</v>
      </c>
      <c r="B25" s="104">
        <v>45993</v>
      </c>
      <c r="C25" s="155">
        <v>530212</v>
      </c>
      <c r="D25" s="155">
        <v>11</v>
      </c>
      <c r="E25" s="101" t="s">
        <v>21</v>
      </c>
      <c r="F25" s="102"/>
      <c r="G25" s="103">
        <v>684400</v>
      </c>
      <c r="H25" s="158">
        <f t="shared" si="10"/>
        <v>249202667.45000002</v>
      </c>
      <c r="J25" s="188">
        <f t="shared" si="0"/>
        <v>11</v>
      </c>
      <c r="K25" s="189">
        <f t="shared" si="1"/>
        <v>2</v>
      </c>
      <c r="L25" s="190" t="str">
        <f t="shared" si="2"/>
        <v>Desember</v>
      </c>
      <c r="M25" s="181" t="str">
        <f t="shared" si="3"/>
        <v>JV-KB/TK-Desember-11</v>
      </c>
      <c r="N25" s="191" t="str">
        <f t="shared" si="4"/>
        <v>KB/TK Obat pembersih &amp; pengharum</v>
      </c>
      <c r="O25" s="181" t="s">
        <v>127</v>
      </c>
      <c r="P25" s="192" t="str">
        <f t="shared" si="5"/>
        <v>Obat pembersih &amp; pengharum</v>
      </c>
      <c r="Q25" s="193">
        <f t="shared" si="6"/>
        <v>684400</v>
      </c>
      <c r="R25" s="193">
        <f t="shared" si="7"/>
        <v>684400</v>
      </c>
      <c r="S25" s="191"/>
      <c r="T25" s="181" t="str">
        <f t="shared" si="8"/>
        <v>UNIT</v>
      </c>
      <c r="U25" s="194" t="str">
        <f t="shared" si="9"/>
        <v>UNITKB/TK Obat pembersih &amp; pengharum</v>
      </c>
      <c r="V25" s="195"/>
    </row>
    <row r="26" spans="1:22" ht="16.05" customHeight="1" x14ac:dyDescent="0.3">
      <c r="A26" s="162">
        <v>15</v>
      </c>
      <c r="B26" s="104">
        <v>45993</v>
      </c>
      <c r="C26" s="155">
        <v>530908</v>
      </c>
      <c r="D26" s="155">
        <v>12</v>
      </c>
      <c r="E26" s="101" t="s">
        <v>74</v>
      </c>
      <c r="F26" s="102"/>
      <c r="G26" s="103">
        <v>770000</v>
      </c>
      <c r="H26" s="158">
        <f t="shared" si="10"/>
        <v>248432667.45000002</v>
      </c>
      <c r="J26" s="122">
        <f t="shared" si="0"/>
        <v>12</v>
      </c>
      <c r="K26" s="123">
        <f t="shared" si="1"/>
        <v>2</v>
      </c>
      <c r="L26" s="124" t="str">
        <f t="shared" si="2"/>
        <v>Desember</v>
      </c>
      <c r="M26" s="118" t="str">
        <f t="shared" si="3"/>
        <v>JV-KB/TK-Desember-12</v>
      </c>
      <c r="N26" s="115" t="str">
        <f t="shared" si="4"/>
        <v>KB/TK IGTK Kecamatan</v>
      </c>
      <c r="O26" s="118" t="s">
        <v>127</v>
      </c>
      <c r="P26" s="125" t="str">
        <f t="shared" si="5"/>
        <v>IGTK Kecamatan</v>
      </c>
      <c r="Q26" s="126">
        <f t="shared" si="6"/>
        <v>770000</v>
      </c>
      <c r="R26" s="126">
        <f t="shared" si="7"/>
        <v>770000</v>
      </c>
      <c r="S26" s="115"/>
      <c r="T26" s="118" t="str">
        <f t="shared" si="8"/>
        <v>UNIT</v>
      </c>
      <c r="U26" s="127" t="str">
        <f t="shared" si="9"/>
        <v>UNITKB/TK IGTK Kecamatan</v>
      </c>
      <c r="V26" s="111"/>
    </row>
    <row r="27" spans="1:22" ht="16.05" customHeight="1" x14ac:dyDescent="0.3">
      <c r="A27" s="218">
        <v>16</v>
      </c>
      <c r="B27" s="104">
        <v>45993</v>
      </c>
      <c r="C27" s="155">
        <v>530916</v>
      </c>
      <c r="D27" s="155">
        <v>13</v>
      </c>
      <c r="E27" s="101" t="s">
        <v>97</v>
      </c>
      <c r="F27" s="102"/>
      <c r="G27" s="103">
        <v>305000</v>
      </c>
      <c r="H27" s="158">
        <f t="shared" si="10"/>
        <v>248127667.45000002</v>
      </c>
      <c r="J27" s="122">
        <f t="shared" si="0"/>
        <v>13</v>
      </c>
      <c r="K27" s="123">
        <f t="shared" si="1"/>
        <v>2</v>
      </c>
      <c r="L27" s="124" t="str">
        <f t="shared" si="2"/>
        <v>Desember</v>
      </c>
      <c r="M27" s="118" t="str">
        <f t="shared" si="3"/>
        <v>JV-KB/TK-Desember-13</v>
      </c>
      <c r="N27" s="115" t="str">
        <f t="shared" si="4"/>
        <v xml:space="preserve">KB/TK Langganan Majalah/koran </v>
      </c>
      <c r="O27" s="118" t="s">
        <v>127</v>
      </c>
      <c r="P27" s="125" t="str">
        <f t="shared" si="5"/>
        <v xml:space="preserve">Langganan Majalah/koran </v>
      </c>
      <c r="Q27" s="126">
        <f t="shared" si="6"/>
        <v>305000</v>
      </c>
      <c r="R27" s="126">
        <f t="shared" si="7"/>
        <v>305000</v>
      </c>
      <c r="S27" s="115"/>
      <c r="T27" s="118" t="str">
        <f t="shared" si="8"/>
        <v>UNIT</v>
      </c>
      <c r="U27" s="127" t="str">
        <f t="shared" si="9"/>
        <v xml:space="preserve">UNITKB/TK Langganan Majalah/koran </v>
      </c>
      <c r="V27" s="111"/>
    </row>
    <row r="28" spans="1:22" ht="16.05" customHeight="1" x14ac:dyDescent="0.3">
      <c r="A28" s="162">
        <v>17</v>
      </c>
      <c r="B28" s="104">
        <v>45993</v>
      </c>
      <c r="C28" s="155">
        <v>553100</v>
      </c>
      <c r="D28" s="155">
        <v>14</v>
      </c>
      <c r="E28" s="101" t="s">
        <v>123</v>
      </c>
      <c r="F28" s="102"/>
      <c r="G28" s="103">
        <v>371500</v>
      </c>
      <c r="H28" s="158">
        <f t="shared" si="10"/>
        <v>247756167.45000002</v>
      </c>
      <c r="J28" s="122">
        <f t="shared" si="0"/>
        <v>14</v>
      </c>
      <c r="K28" s="123">
        <f t="shared" si="1"/>
        <v>2</v>
      </c>
      <c r="L28" s="124" t="str">
        <f t="shared" si="2"/>
        <v>Desember</v>
      </c>
      <c r="M28" s="118" t="str">
        <f t="shared" si="3"/>
        <v>JV-KB/TK-Desember-14</v>
      </c>
      <c r="N28" s="115" t="str">
        <f t="shared" si="4"/>
        <v>KB/TK Biaya Lain-Lain</v>
      </c>
      <c r="O28" s="118" t="s">
        <v>127</v>
      </c>
      <c r="P28" s="125" t="str">
        <f t="shared" si="5"/>
        <v>Biaya Lain-Lain</v>
      </c>
      <c r="Q28" s="126">
        <f t="shared" si="6"/>
        <v>371500</v>
      </c>
      <c r="R28" s="126">
        <f t="shared" si="7"/>
        <v>371500</v>
      </c>
      <c r="S28" s="115"/>
      <c r="T28" s="118" t="str">
        <f t="shared" si="8"/>
        <v>UNIT</v>
      </c>
      <c r="U28" s="127" t="str">
        <f t="shared" si="9"/>
        <v>UNITKB/TK Biaya Lain-Lain</v>
      </c>
      <c r="V28" s="111"/>
    </row>
    <row r="29" spans="1:22" ht="16.05" customHeight="1" x14ac:dyDescent="0.3">
      <c r="A29" s="218">
        <v>18</v>
      </c>
      <c r="B29" s="104">
        <v>45994</v>
      </c>
      <c r="C29" s="155"/>
      <c r="D29" s="155"/>
      <c r="E29" s="101" t="s">
        <v>22</v>
      </c>
      <c r="F29" s="102"/>
      <c r="G29" s="102">
        <v>10000</v>
      </c>
      <c r="H29" s="158">
        <f t="shared" si="10"/>
        <v>247746167.45000002</v>
      </c>
      <c r="J29" s="122">
        <f t="shared" si="0"/>
        <v>0</v>
      </c>
      <c r="K29" s="123">
        <f t="shared" si="1"/>
        <v>3</v>
      </c>
      <c r="L29" s="124" t="str">
        <f t="shared" si="2"/>
        <v>Desember</v>
      </c>
      <c r="M29" s="118" t="str">
        <f t="shared" si="3"/>
        <v xml:space="preserve"> </v>
      </c>
      <c r="N29" s="115" t="str">
        <f t="shared" si="4"/>
        <v>KB/TK Biaya Administrasi</v>
      </c>
      <c r="O29" s="118" t="s">
        <v>127</v>
      </c>
      <c r="P29" s="125" t="str">
        <f t="shared" si="5"/>
        <v>Biaya Administrasi</v>
      </c>
      <c r="Q29" s="126">
        <f t="shared" si="6"/>
        <v>10000</v>
      </c>
      <c r="R29" s="126">
        <f t="shared" si="7"/>
        <v>10000</v>
      </c>
      <c r="S29" s="115"/>
      <c r="T29" s="118" t="str">
        <f t="shared" si="8"/>
        <v>UNIT</v>
      </c>
      <c r="U29" s="127" t="str">
        <f t="shared" si="9"/>
        <v>UNITKB/TK Biaya Administrasi</v>
      </c>
      <c r="V29" s="111"/>
    </row>
    <row r="30" spans="1:22" ht="16.05" customHeight="1" x14ac:dyDescent="0.3">
      <c r="A30" s="162">
        <v>19</v>
      </c>
      <c r="B30" s="104">
        <v>45994</v>
      </c>
      <c r="C30" s="155"/>
      <c r="D30" s="155"/>
      <c r="E30" s="101" t="s">
        <v>170</v>
      </c>
      <c r="F30" s="102">
        <v>10000000</v>
      </c>
      <c r="G30" s="103"/>
      <c r="H30" s="158">
        <f t="shared" si="10"/>
        <v>257746167.45000002</v>
      </c>
      <c r="J30" s="122">
        <f t="shared" si="0"/>
        <v>0</v>
      </c>
      <c r="K30" s="123">
        <f t="shared" si="1"/>
        <v>3</v>
      </c>
      <c r="L30" s="124" t="str">
        <f t="shared" si="2"/>
        <v>Desember</v>
      </c>
      <c r="M30" s="118" t="str">
        <f t="shared" si="3"/>
        <v xml:space="preserve"> </v>
      </c>
      <c r="N30" s="115" t="str">
        <f t="shared" si="4"/>
        <v>KB/TK Pengambilan Dropping</v>
      </c>
      <c r="O30" s="118" t="s">
        <v>127</v>
      </c>
      <c r="P30" s="125" t="str">
        <f t="shared" si="5"/>
        <v>Pengambilan Dropping</v>
      </c>
      <c r="Q30" s="126">
        <f t="shared" si="6"/>
        <v>10000000</v>
      </c>
      <c r="R30" s="126">
        <f t="shared" si="7"/>
        <v>10000000</v>
      </c>
      <c r="S30" s="115"/>
      <c r="T30" s="118" t="str">
        <f t="shared" si="8"/>
        <v>UNIT</v>
      </c>
      <c r="U30" s="127" t="str">
        <f t="shared" si="9"/>
        <v>UNITKB/TK Pengambilan Dropping</v>
      </c>
      <c r="V30" s="111"/>
    </row>
    <row r="31" spans="1:22" ht="16.05" customHeight="1" x14ac:dyDescent="0.3">
      <c r="A31" s="218">
        <v>20</v>
      </c>
      <c r="B31" s="104">
        <v>45994</v>
      </c>
      <c r="C31" s="155"/>
      <c r="D31" s="155"/>
      <c r="E31" s="101" t="s">
        <v>151</v>
      </c>
      <c r="F31" s="102"/>
      <c r="G31" s="102">
        <v>10000000</v>
      </c>
      <c r="H31" s="158">
        <f t="shared" si="10"/>
        <v>247746167.45000002</v>
      </c>
      <c r="J31" s="122">
        <f t="shared" si="0"/>
        <v>0</v>
      </c>
      <c r="K31" s="123">
        <f t="shared" si="1"/>
        <v>3</v>
      </c>
      <c r="L31" s="124" t="str">
        <f t="shared" si="2"/>
        <v>Desember</v>
      </c>
      <c r="M31" s="118" t="str">
        <f t="shared" si="3"/>
        <v xml:space="preserve"> </v>
      </c>
      <c r="N31" s="115" t="str">
        <f t="shared" si="4"/>
        <v>KB/TK Diterima kas tunai di Bendahara</v>
      </c>
      <c r="O31" s="118" t="s">
        <v>127</v>
      </c>
      <c r="P31" s="125" t="str">
        <f t="shared" si="5"/>
        <v>Diterima kas tunai di Bendahara</v>
      </c>
      <c r="Q31" s="126">
        <f t="shared" si="6"/>
        <v>10000000</v>
      </c>
      <c r="R31" s="126">
        <f t="shared" si="7"/>
        <v>10000000</v>
      </c>
      <c r="S31" s="115"/>
      <c r="T31" s="118" t="str">
        <f t="shared" si="8"/>
        <v>UNIT</v>
      </c>
      <c r="U31" s="127" t="str">
        <f t="shared" si="9"/>
        <v>UNITKB/TK Diterima kas tunai di Bendahara</v>
      </c>
      <c r="V31" s="111"/>
    </row>
    <row r="32" spans="1:22" ht="16.05" customHeight="1" x14ac:dyDescent="0.3">
      <c r="A32" s="162">
        <v>21</v>
      </c>
      <c r="B32" s="104">
        <v>45994</v>
      </c>
      <c r="C32" s="155">
        <v>518115</v>
      </c>
      <c r="D32" s="155">
        <v>15</v>
      </c>
      <c r="E32" s="101" t="s">
        <v>198</v>
      </c>
      <c r="F32" s="102"/>
      <c r="G32" s="103">
        <v>132000</v>
      </c>
      <c r="H32" s="158">
        <f t="shared" si="10"/>
        <v>247614167.45000002</v>
      </c>
      <c r="J32" s="122">
        <f t="shared" si="0"/>
        <v>15</v>
      </c>
      <c r="K32" s="123">
        <f t="shared" si="1"/>
        <v>3</v>
      </c>
      <c r="L32" s="124" t="str">
        <f t="shared" si="2"/>
        <v>Desember</v>
      </c>
      <c r="M32" s="118" t="str">
        <f t="shared" si="3"/>
        <v>JV-KB/TK-Desember-15</v>
      </c>
      <c r="N32" s="115" t="str">
        <f t="shared" si="4"/>
        <v>KB/TK Piagam Penghargaan Non Akademik</v>
      </c>
      <c r="O32" s="118" t="s">
        <v>127</v>
      </c>
      <c r="P32" s="125" t="str">
        <f t="shared" si="5"/>
        <v>Piagam Penghargaan Non Akademik</v>
      </c>
      <c r="Q32" s="126">
        <f t="shared" si="6"/>
        <v>132000</v>
      </c>
      <c r="R32" s="126">
        <f t="shared" si="7"/>
        <v>132000</v>
      </c>
      <c r="S32" s="115"/>
      <c r="T32" s="118" t="str">
        <f t="shared" si="8"/>
        <v>UNIT</v>
      </c>
      <c r="U32" s="127" t="str">
        <f t="shared" si="9"/>
        <v>UNITKB/TK Piagam Penghargaan Non Akademik</v>
      </c>
      <c r="V32" s="111"/>
    </row>
    <row r="33" spans="1:22" ht="16.05" customHeight="1" x14ac:dyDescent="0.3">
      <c r="A33" s="218">
        <v>22</v>
      </c>
      <c r="B33" s="104">
        <v>45995</v>
      </c>
      <c r="C33" s="155">
        <v>530918</v>
      </c>
      <c r="D33" s="155">
        <v>16</v>
      </c>
      <c r="E33" s="101" t="s">
        <v>58</v>
      </c>
      <c r="F33" s="102"/>
      <c r="G33" s="103">
        <v>350000</v>
      </c>
      <c r="H33" s="158">
        <f t="shared" si="10"/>
        <v>247264167.45000002</v>
      </c>
      <c r="J33" s="122">
        <f t="shared" si="0"/>
        <v>16</v>
      </c>
      <c r="K33" s="123">
        <f t="shared" si="1"/>
        <v>4</v>
      </c>
      <c r="L33" s="124" t="str">
        <f t="shared" si="2"/>
        <v>Desember</v>
      </c>
      <c r="M33" s="118" t="str">
        <f t="shared" si="3"/>
        <v>JV-KB/TK-Desember-16</v>
      </c>
      <c r="N33" s="115" t="str">
        <f t="shared" si="4"/>
        <v>KB/TK Penarikan Sampah</v>
      </c>
      <c r="O33" s="118" t="s">
        <v>127</v>
      </c>
      <c r="P33" s="125" t="str">
        <f t="shared" si="5"/>
        <v>Penarikan Sampah</v>
      </c>
      <c r="Q33" s="126">
        <f t="shared" si="6"/>
        <v>350000</v>
      </c>
      <c r="R33" s="126">
        <f t="shared" si="7"/>
        <v>350000</v>
      </c>
      <c r="S33" s="115"/>
      <c r="T33" s="118" t="str">
        <f t="shared" si="8"/>
        <v>UNIT</v>
      </c>
      <c r="U33" s="127" t="str">
        <f t="shared" si="9"/>
        <v>UNITKB/TK Penarikan Sampah</v>
      </c>
    </row>
    <row r="34" spans="1:22" s="187" customFormat="1" ht="16.05" customHeight="1" x14ac:dyDescent="0.3">
      <c r="A34" s="162">
        <v>23</v>
      </c>
      <c r="B34" s="104">
        <v>45996</v>
      </c>
      <c r="C34" s="155">
        <v>518112</v>
      </c>
      <c r="D34" s="155">
        <v>17</v>
      </c>
      <c r="E34" s="101" t="s">
        <v>84</v>
      </c>
      <c r="F34" s="102"/>
      <c r="G34" s="103">
        <v>310700</v>
      </c>
      <c r="H34" s="158">
        <f t="shared" si="10"/>
        <v>246953467.45000002</v>
      </c>
      <c r="J34" s="188">
        <f t="shared" si="0"/>
        <v>17</v>
      </c>
      <c r="K34" s="189">
        <f t="shared" si="1"/>
        <v>5</v>
      </c>
      <c r="L34" s="190" t="str">
        <f t="shared" si="2"/>
        <v>Desember</v>
      </c>
      <c r="M34" s="181" t="str">
        <f t="shared" si="3"/>
        <v>JV-KB/TK-Desember-17</v>
      </c>
      <c r="N34" s="191" t="str">
        <f t="shared" si="4"/>
        <v>KB/TK Progres Report</v>
      </c>
      <c r="O34" s="181" t="s">
        <v>127</v>
      </c>
      <c r="P34" s="192" t="str">
        <f t="shared" si="5"/>
        <v>Progres Report</v>
      </c>
      <c r="Q34" s="193">
        <f t="shared" si="6"/>
        <v>310700</v>
      </c>
      <c r="R34" s="193">
        <f t="shared" si="7"/>
        <v>310700</v>
      </c>
      <c r="S34" s="191"/>
      <c r="T34" s="181" t="str">
        <f t="shared" si="8"/>
        <v>UNIT</v>
      </c>
      <c r="U34" s="194" t="str">
        <f t="shared" si="9"/>
        <v>UNITKB/TK Progres Report</v>
      </c>
    </row>
    <row r="35" spans="1:22" ht="16.05" customHeight="1" x14ac:dyDescent="0.3">
      <c r="A35" s="218">
        <v>24</v>
      </c>
      <c r="B35" s="104">
        <v>45996</v>
      </c>
      <c r="C35" s="155">
        <v>530801</v>
      </c>
      <c r="D35" s="155">
        <v>18</v>
      </c>
      <c r="E35" s="101" t="s">
        <v>93</v>
      </c>
      <c r="F35" s="102"/>
      <c r="G35" s="103">
        <v>1065100</v>
      </c>
      <c r="H35" s="158">
        <f t="shared" si="10"/>
        <v>245888367.45000002</v>
      </c>
      <c r="J35" s="122">
        <f t="shared" si="0"/>
        <v>18</v>
      </c>
      <c r="K35" s="123">
        <f t="shared" si="1"/>
        <v>5</v>
      </c>
      <c r="L35" s="124" t="str">
        <f t="shared" si="2"/>
        <v>Desember</v>
      </c>
      <c r="M35" s="118" t="str">
        <f t="shared" si="3"/>
        <v>JV-KB/TK-Desember-18</v>
      </c>
      <c r="N35" s="115" t="str">
        <f t="shared" si="4"/>
        <v>KB/TK Internet</v>
      </c>
      <c r="O35" s="118" t="s">
        <v>127</v>
      </c>
      <c r="P35" s="125" t="str">
        <f t="shared" si="5"/>
        <v>Internet</v>
      </c>
      <c r="Q35" s="126">
        <f t="shared" si="6"/>
        <v>1065100</v>
      </c>
      <c r="R35" s="126">
        <f t="shared" si="7"/>
        <v>1065100</v>
      </c>
      <c r="S35" s="115"/>
      <c r="T35" s="118" t="str">
        <f t="shared" si="8"/>
        <v>UNIT</v>
      </c>
      <c r="U35" s="127" t="str">
        <f t="shared" si="9"/>
        <v>UNITKB/TK Internet</v>
      </c>
    </row>
    <row r="36" spans="1:22" ht="16.05" customHeight="1" x14ac:dyDescent="0.3">
      <c r="A36" s="162">
        <v>25</v>
      </c>
      <c r="B36" s="104">
        <v>45996</v>
      </c>
      <c r="C36" s="155">
        <v>530802</v>
      </c>
      <c r="D36" s="155">
        <v>19</v>
      </c>
      <c r="E36" s="101" t="s">
        <v>15</v>
      </c>
      <c r="F36" s="102"/>
      <c r="G36" s="103">
        <v>4974900</v>
      </c>
      <c r="H36" s="158">
        <f t="shared" si="10"/>
        <v>240913467.45000002</v>
      </c>
      <c r="J36" s="122">
        <f t="shared" si="0"/>
        <v>19</v>
      </c>
      <c r="K36" s="123">
        <f t="shared" si="1"/>
        <v>5</v>
      </c>
      <c r="L36" s="124" t="str">
        <f t="shared" si="2"/>
        <v>Desember</v>
      </c>
      <c r="M36" s="118" t="str">
        <f t="shared" si="3"/>
        <v>JV-KB/TK-Desember-19</v>
      </c>
      <c r="N36" s="115" t="str">
        <f t="shared" si="4"/>
        <v xml:space="preserve">KB/TK Listrik </v>
      </c>
      <c r="O36" s="118" t="s">
        <v>127</v>
      </c>
      <c r="P36" s="125" t="str">
        <f t="shared" si="5"/>
        <v xml:space="preserve">Listrik </v>
      </c>
      <c r="Q36" s="126">
        <f t="shared" si="6"/>
        <v>4974900</v>
      </c>
      <c r="R36" s="126">
        <f t="shared" si="7"/>
        <v>4974900</v>
      </c>
      <c r="S36" s="115"/>
      <c r="T36" s="118" t="str">
        <f t="shared" si="8"/>
        <v>UNIT</v>
      </c>
      <c r="U36" s="127" t="str">
        <f t="shared" si="9"/>
        <v xml:space="preserve">UNITKB/TK Listrik </v>
      </c>
      <c r="V36" s="111"/>
    </row>
    <row r="37" spans="1:22" ht="16.05" customHeight="1" x14ac:dyDescent="0.3">
      <c r="A37" s="218">
        <v>26</v>
      </c>
      <c r="B37" s="104">
        <v>45996</v>
      </c>
      <c r="C37" s="155">
        <v>530803</v>
      </c>
      <c r="D37" s="155">
        <v>20</v>
      </c>
      <c r="E37" s="101" t="s">
        <v>16</v>
      </c>
      <c r="F37" s="102"/>
      <c r="G37" s="103">
        <v>604100</v>
      </c>
      <c r="H37" s="158">
        <f t="shared" si="10"/>
        <v>240309367.45000002</v>
      </c>
      <c r="J37" s="122">
        <f t="shared" si="0"/>
        <v>20</v>
      </c>
      <c r="K37" s="123">
        <f t="shared" si="1"/>
        <v>5</v>
      </c>
      <c r="L37" s="124" t="str">
        <f t="shared" si="2"/>
        <v>Desember</v>
      </c>
      <c r="M37" s="118" t="str">
        <f t="shared" si="3"/>
        <v>JV-KB/TK-Desember-20</v>
      </c>
      <c r="N37" s="115" t="str">
        <f t="shared" si="4"/>
        <v>KB/TK PDAM</v>
      </c>
      <c r="O37" s="118" t="s">
        <v>127</v>
      </c>
      <c r="P37" s="125" t="str">
        <f t="shared" si="5"/>
        <v>PDAM</v>
      </c>
      <c r="Q37" s="126">
        <f t="shared" si="6"/>
        <v>604100</v>
      </c>
      <c r="R37" s="126">
        <f t="shared" si="7"/>
        <v>604100</v>
      </c>
      <c r="S37" s="115"/>
      <c r="T37" s="118" t="str">
        <f t="shared" si="8"/>
        <v>UNIT</v>
      </c>
      <c r="U37" s="127" t="str">
        <f t="shared" si="9"/>
        <v>UNITKB/TK PDAM</v>
      </c>
    </row>
    <row r="38" spans="1:22" ht="16.05" customHeight="1" x14ac:dyDescent="0.3">
      <c r="A38" s="162">
        <v>27</v>
      </c>
      <c r="B38" s="104">
        <v>45997</v>
      </c>
      <c r="C38" s="155">
        <v>530902</v>
      </c>
      <c r="D38" s="155">
        <v>21</v>
      </c>
      <c r="E38" s="101" t="s">
        <v>199</v>
      </c>
      <c r="F38" s="102"/>
      <c r="G38" s="103">
        <v>288000</v>
      </c>
      <c r="H38" s="158">
        <f t="shared" si="10"/>
        <v>240021367.45000002</v>
      </c>
      <c r="J38" s="122">
        <f t="shared" si="0"/>
        <v>21</v>
      </c>
      <c r="K38" s="123">
        <f t="shared" si="1"/>
        <v>6</v>
      </c>
      <c r="L38" s="124" t="str">
        <f t="shared" si="2"/>
        <v>Desember</v>
      </c>
      <c r="M38" s="118" t="str">
        <f t="shared" si="3"/>
        <v>JV-KB/TK-Desember-21</v>
      </c>
      <c r="N38" s="115" t="str">
        <f t="shared" si="4"/>
        <v>KB/TK Bamudik</v>
      </c>
      <c r="O38" s="118" t="s">
        <v>127</v>
      </c>
      <c r="P38" s="125" t="str">
        <f t="shared" si="5"/>
        <v>Bamudik</v>
      </c>
      <c r="Q38" s="126">
        <f t="shared" si="6"/>
        <v>288000</v>
      </c>
      <c r="R38" s="126">
        <f t="shared" si="7"/>
        <v>288000</v>
      </c>
      <c r="S38" s="115"/>
      <c r="T38" s="118" t="str">
        <f t="shared" si="8"/>
        <v>UNIT</v>
      </c>
      <c r="U38" s="127" t="str">
        <f t="shared" si="9"/>
        <v>UNITKB/TK Bamudik</v>
      </c>
    </row>
    <row r="39" spans="1:22" ht="16.05" customHeight="1" x14ac:dyDescent="0.3">
      <c r="A39" s="218">
        <v>28</v>
      </c>
      <c r="B39" s="104">
        <v>45997</v>
      </c>
      <c r="C39" s="155">
        <v>530914</v>
      </c>
      <c r="D39" s="155">
        <v>22</v>
      </c>
      <c r="E39" s="101" t="s">
        <v>69</v>
      </c>
      <c r="F39" s="102"/>
      <c r="G39" s="103">
        <v>670000</v>
      </c>
      <c r="H39" s="158">
        <f t="shared" si="10"/>
        <v>239351367.45000002</v>
      </c>
      <c r="J39" s="122">
        <f t="shared" si="0"/>
        <v>22</v>
      </c>
      <c r="K39" s="123">
        <f t="shared" si="1"/>
        <v>6</v>
      </c>
      <c r="L39" s="124" t="str">
        <f t="shared" si="2"/>
        <v>Desember</v>
      </c>
      <c r="M39" s="118" t="str">
        <f t="shared" si="3"/>
        <v>JV-KB/TK-Desember-22</v>
      </c>
      <c r="N39" s="115" t="str">
        <f t="shared" si="4"/>
        <v>KB/TK KKG/MGMP</v>
      </c>
      <c r="O39" s="118" t="s">
        <v>127</v>
      </c>
      <c r="P39" s="125" t="str">
        <f t="shared" si="5"/>
        <v>KKG/MGMP</v>
      </c>
      <c r="Q39" s="126">
        <f t="shared" si="6"/>
        <v>670000</v>
      </c>
      <c r="R39" s="126">
        <f t="shared" si="7"/>
        <v>670000</v>
      </c>
      <c r="S39" s="115"/>
      <c r="T39" s="118" t="str">
        <f t="shared" si="8"/>
        <v>UNIT</v>
      </c>
      <c r="U39" s="127" t="str">
        <f t="shared" si="9"/>
        <v>UNITKB/TK KKG/MGMP</v>
      </c>
    </row>
    <row r="40" spans="1:22" ht="16.05" customHeight="1" x14ac:dyDescent="0.3">
      <c r="A40" s="162">
        <v>29</v>
      </c>
      <c r="B40" s="104">
        <v>45999</v>
      </c>
      <c r="C40" s="155"/>
      <c r="D40" s="155"/>
      <c r="E40" s="101" t="s">
        <v>200</v>
      </c>
      <c r="F40" s="102">
        <v>8000000</v>
      </c>
      <c r="G40" s="103"/>
      <c r="H40" s="158">
        <f t="shared" si="10"/>
        <v>247351367.45000002</v>
      </c>
      <c r="J40" s="122">
        <f t="shared" si="0"/>
        <v>0</v>
      </c>
      <c r="K40" s="123">
        <f t="shared" si="1"/>
        <v>8</v>
      </c>
      <c r="L40" s="124" t="str">
        <f t="shared" si="2"/>
        <v>Desember</v>
      </c>
      <c r="M40" s="118" t="str">
        <f t="shared" si="3"/>
        <v xml:space="preserve"> </v>
      </c>
      <c r="N40" s="115" t="str">
        <f t="shared" si="4"/>
        <v>KB/TK Pengambilan Droping (Penampung Air/Turn)</v>
      </c>
      <c r="O40" s="118" t="s">
        <v>127</v>
      </c>
      <c r="P40" s="125" t="str">
        <f t="shared" si="5"/>
        <v>Pengambilan Droping (Penampung Air/Turn)</v>
      </c>
      <c r="Q40" s="126">
        <f t="shared" si="6"/>
        <v>8000000</v>
      </c>
      <c r="R40" s="126">
        <f t="shared" si="7"/>
        <v>8000000</v>
      </c>
      <c r="S40" s="115"/>
      <c r="T40" s="118" t="str">
        <f t="shared" si="8"/>
        <v>UNIT</v>
      </c>
      <c r="U40" s="127" t="str">
        <f t="shared" si="9"/>
        <v>UNITKB/TK Pengambilan Droping (Penampung Air/Turn)</v>
      </c>
      <c r="V40" s="111"/>
    </row>
    <row r="41" spans="1:22" ht="16.05" customHeight="1" x14ac:dyDescent="0.3">
      <c r="A41" s="218">
        <v>30</v>
      </c>
      <c r="B41" s="104">
        <v>45999</v>
      </c>
      <c r="C41" s="155"/>
      <c r="D41" s="155"/>
      <c r="E41" s="101" t="s">
        <v>151</v>
      </c>
      <c r="F41" s="102"/>
      <c r="G41" s="103">
        <v>8000000</v>
      </c>
      <c r="H41" s="158">
        <f t="shared" si="10"/>
        <v>239351367.45000002</v>
      </c>
      <c r="J41" s="122">
        <f t="shared" si="0"/>
        <v>0</v>
      </c>
      <c r="K41" s="123">
        <f t="shared" si="1"/>
        <v>8</v>
      </c>
      <c r="L41" s="124" t="str">
        <f t="shared" si="2"/>
        <v>Desember</v>
      </c>
      <c r="M41" s="118" t="str">
        <f t="shared" si="3"/>
        <v xml:space="preserve"> </v>
      </c>
      <c r="N41" s="115" t="str">
        <f t="shared" si="4"/>
        <v>KB/TK Diterima kas tunai di Bendahara</v>
      </c>
      <c r="O41" s="118" t="s">
        <v>127</v>
      </c>
      <c r="P41" s="125" t="str">
        <f t="shared" si="5"/>
        <v>Diterima kas tunai di Bendahara</v>
      </c>
      <c r="Q41" s="126">
        <f t="shared" si="6"/>
        <v>8000000</v>
      </c>
      <c r="R41" s="126">
        <f t="shared" si="7"/>
        <v>8000000</v>
      </c>
      <c r="S41" s="115"/>
      <c r="T41" s="118" t="str">
        <f t="shared" si="8"/>
        <v>UNIT</v>
      </c>
      <c r="U41" s="127" t="str">
        <f t="shared" si="9"/>
        <v>UNITKB/TK Diterima kas tunai di Bendahara</v>
      </c>
      <c r="V41" s="111"/>
    </row>
    <row r="42" spans="1:22" ht="16.05" customHeight="1" x14ac:dyDescent="0.3">
      <c r="A42" s="162">
        <v>31</v>
      </c>
      <c r="B42" s="104">
        <v>45999</v>
      </c>
      <c r="C42" s="155"/>
      <c r="D42" s="155"/>
      <c r="E42" s="156" t="s">
        <v>135</v>
      </c>
      <c r="F42" s="102"/>
      <c r="G42" s="103">
        <v>2500</v>
      </c>
      <c r="H42" s="158">
        <f t="shared" si="10"/>
        <v>239348867.45000002</v>
      </c>
      <c r="J42" s="122">
        <f t="shared" si="0"/>
        <v>0</v>
      </c>
      <c r="K42" s="123">
        <f t="shared" si="1"/>
        <v>8</v>
      </c>
      <c r="L42" s="124" t="str">
        <f t="shared" si="2"/>
        <v>Desember</v>
      </c>
      <c r="M42" s="118" t="str">
        <f t="shared" si="3"/>
        <v xml:space="preserve"> </v>
      </c>
      <c r="N42" s="115" t="str">
        <f t="shared" si="4"/>
        <v>KB/TK Biaya Pemindahbukuan e-Banking</v>
      </c>
      <c r="O42" s="118" t="s">
        <v>127</v>
      </c>
      <c r="P42" s="125" t="str">
        <f t="shared" si="5"/>
        <v>Biaya Pemindahbukuan e-Banking</v>
      </c>
      <c r="Q42" s="126">
        <f t="shared" si="6"/>
        <v>2500</v>
      </c>
      <c r="R42" s="126">
        <f t="shared" si="7"/>
        <v>2500</v>
      </c>
      <c r="S42" s="115"/>
      <c r="T42" s="118" t="str">
        <f t="shared" si="8"/>
        <v>UNIT</v>
      </c>
      <c r="U42" s="127" t="str">
        <f t="shared" si="9"/>
        <v>UNITKB/TK Biaya Pemindahbukuan e-Banking</v>
      </c>
    </row>
    <row r="43" spans="1:22" ht="16.05" customHeight="1" x14ac:dyDescent="0.3">
      <c r="A43" s="218">
        <v>32</v>
      </c>
      <c r="B43" s="104">
        <v>45999</v>
      </c>
      <c r="C43" s="155"/>
      <c r="D43" s="155"/>
      <c r="E43" s="101" t="s">
        <v>201</v>
      </c>
      <c r="F43" s="102">
        <v>15000000</v>
      </c>
      <c r="G43" s="103"/>
      <c r="H43" s="158">
        <f t="shared" si="10"/>
        <v>254348867.45000002</v>
      </c>
      <c r="J43" s="122">
        <f t="shared" si="0"/>
        <v>0</v>
      </c>
      <c r="K43" s="123">
        <f t="shared" si="1"/>
        <v>8</v>
      </c>
      <c r="L43" s="124" t="str">
        <f t="shared" si="2"/>
        <v>Desember</v>
      </c>
      <c r="M43" s="118" t="str">
        <f t="shared" si="3"/>
        <v xml:space="preserve"> </v>
      </c>
      <c r="N43" s="115" t="str">
        <f t="shared" si="4"/>
        <v>KB/TK Pengambilan Droping (Papan Nama Sekolah)</v>
      </c>
      <c r="O43" s="118" t="s">
        <v>127</v>
      </c>
      <c r="P43" s="125" t="str">
        <f t="shared" si="5"/>
        <v>Pengambilan Droping (Papan Nama Sekolah)</v>
      </c>
      <c r="Q43" s="126">
        <f t="shared" si="6"/>
        <v>15000000</v>
      </c>
      <c r="R43" s="126">
        <f t="shared" si="7"/>
        <v>15000000</v>
      </c>
      <c r="S43" s="115"/>
      <c r="T43" s="118" t="str">
        <f t="shared" si="8"/>
        <v>UNIT</v>
      </c>
      <c r="U43" s="127" t="str">
        <f t="shared" si="9"/>
        <v>UNITKB/TK Pengambilan Droping (Papan Nama Sekolah)</v>
      </c>
    </row>
    <row r="44" spans="1:22" ht="16.05" customHeight="1" x14ac:dyDescent="0.3">
      <c r="A44" s="162">
        <v>33</v>
      </c>
      <c r="B44" s="104">
        <v>45999</v>
      </c>
      <c r="C44" s="155"/>
      <c r="D44" s="155"/>
      <c r="E44" s="101" t="s">
        <v>151</v>
      </c>
      <c r="F44" s="102"/>
      <c r="G44" s="103">
        <v>15000000</v>
      </c>
      <c r="H44" s="158">
        <f t="shared" si="10"/>
        <v>239348867.45000002</v>
      </c>
      <c r="J44" s="122">
        <f t="shared" si="0"/>
        <v>0</v>
      </c>
      <c r="K44" s="123">
        <f t="shared" si="1"/>
        <v>8</v>
      </c>
      <c r="L44" s="124" t="str">
        <f t="shared" si="2"/>
        <v>Desember</v>
      </c>
      <c r="M44" s="118" t="str">
        <f t="shared" si="3"/>
        <v xml:space="preserve"> </v>
      </c>
      <c r="N44" s="115" t="str">
        <f t="shared" si="4"/>
        <v>KB/TK Diterima kas tunai di Bendahara</v>
      </c>
      <c r="O44" s="118" t="s">
        <v>127</v>
      </c>
      <c r="P44" s="125" t="str">
        <f t="shared" si="5"/>
        <v>Diterima kas tunai di Bendahara</v>
      </c>
      <c r="Q44" s="126">
        <f t="shared" si="6"/>
        <v>15000000</v>
      </c>
      <c r="R44" s="126">
        <f t="shared" si="7"/>
        <v>15000000</v>
      </c>
      <c r="S44" s="115"/>
      <c r="T44" s="118" t="str">
        <f t="shared" si="8"/>
        <v>UNIT</v>
      </c>
      <c r="U44" s="127" t="str">
        <f t="shared" si="9"/>
        <v>UNITKB/TK Diterima kas tunai di Bendahara</v>
      </c>
    </row>
    <row r="45" spans="1:22" ht="16.05" customHeight="1" x14ac:dyDescent="0.3">
      <c r="A45" s="218">
        <v>34</v>
      </c>
      <c r="B45" s="104">
        <v>45999</v>
      </c>
      <c r="C45" s="155"/>
      <c r="D45" s="155"/>
      <c r="E45" s="156" t="s">
        <v>135</v>
      </c>
      <c r="F45" s="102"/>
      <c r="G45" s="103">
        <v>2500</v>
      </c>
      <c r="H45" s="158">
        <f t="shared" si="10"/>
        <v>239346367.45000002</v>
      </c>
      <c r="J45" s="122">
        <f t="shared" si="0"/>
        <v>0</v>
      </c>
      <c r="K45" s="123">
        <f t="shared" si="1"/>
        <v>8</v>
      </c>
      <c r="L45" s="124" t="str">
        <f t="shared" si="2"/>
        <v>Desember</v>
      </c>
      <c r="M45" s="118" t="str">
        <f t="shared" si="3"/>
        <v xml:space="preserve"> </v>
      </c>
      <c r="N45" s="115" t="str">
        <f t="shared" si="4"/>
        <v>KB/TK Biaya Pemindahbukuan e-Banking</v>
      </c>
      <c r="O45" s="118" t="s">
        <v>127</v>
      </c>
      <c r="P45" s="125" t="str">
        <f t="shared" si="5"/>
        <v>Biaya Pemindahbukuan e-Banking</v>
      </c>
      <c r="Q45" s="126">
        <f t="shared" si="6"/>
        <v>2500</v>
      </c>
      <c r="R45" s="126">
        <f t="shared" si="7"/>
        <v>2500</v>
      </c>
      <c r="S45" s="115"/>
      <c r="T45" s="118" t="str">
        <f t="shared" si="8"/>
        <v>UNIT</v>
      </c>
      <c r="U45" s="127" t="str">
        <f t="shared" si="9"/>
        <v>UNITKB/TK Biaya Pemindahbukuan e-Banking</v>
      </c>
    </row>
    <row r="46" spans="1:22" ht="16.05" customHeight="1" x14ac:dyDescent="0.3">
      <c r="A46" s="162">
        <v>35</v>
      </c>
      <c r="B46" s="104">
        <v>45999</v>
      </c>
      <c r="C46" s="155">
        <v>515806</v>
      </c>
      <c r="D46" s="155">
        <v>23</v>
      </c>
      <c r="E46" s="156" t="s">
        <v>143</v>
      </c>
      <c r="F46" s="102"/>
      <c r="G46" s="103">
        <v>129000</v>
      </c>
      <c r="H46" s="158">
        <f t="shared" si="10"/>
        <v>239217367.45000002</v>
      </c>
      <c r="J46" s="122">
        <f t="shared" si="0"/>
        <v>23</v>
      </c>
      <c r="K46" s="123">
        <f t="shared" si="1"/>
        <v>8</v>
      </c>
      <c r="L46" s="124" t="str">
        <f t="shared" si="2"/>
        <v>Desember</v>
      </c>
      <c r="M46" s="118" t="str">
        <f t="shared" si="3"/>
        <v>JV-KB/TK-Desember-23</v>
      </c>
      <c r="N46" s="115" t="str">
        <f t="shared" si="4"/>
        <v>KB/TK Studio Rekaman Mini</v>
      </c>
      <c r="O46" s="118" t="s">
        <v>127</v>
      </c>
      <c r="P46" s="125" t="str">
        <f t="shared" si="5"/>
        <v>Studio Rekaman Mini</v>
      </c>
      <c r="Q46" s="126">
        <f t="shared" si="6"/>
        <v>129000</v>
      </c>
      <c r="R46" s="126">
        <f t="shared" si="7"/>
        <v>129000</v>
      </c>
      <c r="S46" s="115"/>
      <c r="T46" s="118" t="str">
        <f t="shared" si="8"/>
        <v>UNIT</v>
      </c>
      <c r="U46" s="127" t="str">
        <f t="shared" si="9"/>
        <v>UNITKB/TK Studio Rekaman Mini</v>
      </c>
    </row>
    <row r="47" spans="1:22" s="187" customFormat="1" ht="16.05" customHeight="1" x14ac:dyDescent="0.3">
      <c r="A47" s="218">
        <v>36</v>
      </c>
      <c r="B47" s="104">
        <v>45999</v>
      </c>
      <c r="C47" s="155">
        <v>540101</v>
      </c>
      <c r="D47" s="155">
        <v>24</v>
      </c>
      <c r="E47" s="156" t="s">
        <v>202</v>
      </c>
      <c r="F47" s="102"/>
      <c r="G47" s="103">
        <v>4398000</v>
      </c>
      <c r="H47" s="158">
        <f t="shared" si="10"/>
        <v>234819367.45000002</v>
      </c>
      <c r="J47" s="188">
        <f t="shared" si="0"/>
        <v>24</v>
      </c>
      <c r="K47" s="189">
        <f t="shared" si="1"/>
        <v>8</v>
      </c>
      <c r="L47" s="190" t="str">
        <f t="shared" si="2"/>
        <v>Desember</v>
      </c>
      <c r="M47" s="181" t="str">
        <f t="shared" si="3"/>
        <v>JV-KB/TK-Desember-24</v>
      </c>
      <c r="N47" s="191" t="str">
        <f t="shared" si="4"/>
        <v>KB/TK Almari Arsip</v>
      </c>
      <c r="O47" s="181" t="s">
        <v>127</v>
      </c>
      <c r="P47" s="192" t="str">
        <f t="shared" si="5"/>
        <v>Almari Arsip</v>
      </c>
      <c r="Q47" s="193">
        <f t="shared" si="6"/>
        <v>4398000</v>
      </c>
      <c r="R47" s="193">
        <f t="shared" si="7"/>
        <v>4398000</v>
      </c>
      <c r="S47" s="191"/>
      <c r="T47" s="181" t="str">
        <f t="shared" si="8"/>
        <v>UNIT</v>
      </c>
      <c r="U47" s="194" t="str">
        <f t="shared" si="9"/>
        <v>UNITKB/TK Almari Arsip</v>
      </c>
    </row>
    <row r="48" spans="1:22" ht="16.05" customHeight="1" x14ac:dyDescent="0.3">
      <c r="A48" s="162">
        <v>37</v>
      </c>
      <c r="B48" s="104">
        <v>46000</v>
      </c>
      <c r="C48" s="155">
        <v>518110</v>
      </c>
      <c r="D48" s="155">
        <v>25</v>
      </c>
      <c r="E48" s="101" t="s">
        <v>163</v>
      </c>
      <c r="F48" s="102"/>
      <c r="G48" s="103">
        <v>18000</v>
      </c>
      <c r="H48" s="158">
        <f t="shared" si="10"/>
        <v>234801367.45000002</v>
      </c>
      <c r="J48" s="122">
        <f t="shared" si="0"/>
        <v>25</v>
      </c>
      <c r="K48" s="123">
        <f t="shared" si="1"/>
        <v>9</v>
      </c>
      <c r="L48" s="124" t="str">
        <f t="shared" si="2"/>
        <v>Desember</v>
      </c>
      <c r="M48" s="118" t="str">
        <f t="shared" si="3"/>
        <v>JV-KB/TK-Desember-25</v>
      </c>
      <c r="N48" s="115" t="str">
        <f t="shared" si="4"/>
        <v>KB/TK Pas Photo</v>
      </c>
      <c r="O48" s="118" t="s">
        <v>127</v>
      </c>
      <c r="P48" s="125" t="str">
        <f t="shared" si="5"/>
        <v>Pas Photo</v>
      </c>
      <c r="Q48" s="126">
        <f t="shared" si="6"/>
        <v>18000</v>
      </c>
      <c r="R48" s="126">
        <f t="shared" si="7"/>
        <v>18000</v>
      </c>
      <c r="S48" s="115"/>
      <c r="T48" s="118" t="str">
        <f t="shared" si="8"/>
        <v>UNIT</v>
      </c>
      <c r="U48" s="127" t="str">
        <f t="shared" si="9"/>
        <v>UNITKB/TK Pas Photo</v>
      </c>
    </row>
    <row r="49" spans="1:21" ht="16.05" customHeight="1" x14ac:dyDescent="0.3">
      <c r="A49" s="218">
        <v>38</v>
      </c>
      <c r="B49" s="104">
        <v>46001</v>
      </c>
      <c r="C49" s="155"/>
      <c r="D49" s="155"/>
      <c r="E49" s="101" t="s">
        <v>170</v>
      </c>
      <c r="F49" s="102">
        <v>15000000</v>
      </c>
      <c r="G49" s="103"/>
      <c r="H49" s="158">
        <f t="shared" si="10"/>
        <v>249801367.45000002</v>
      </c>
      <c r="J49" s="122">
        <f t="shared" si="0"/>
        <v>0</v>
      </c>
      <c r="K49" s="123">
        <f t="shared" si="1"/>
        <v>10</v>
      </c>
      <c r="L49" s="124" t="str">
        <f t="shared" si="2"/>
        <v>Desember</v>
      </c>
      <c r="M49" s="118" t="str">
        <f t="shared" si="3"/>
        <v xml:space="preserve"> </v>
      </c>
      <c r="N49" s="115" t="str">
        <f t="shared" si="4"/>
        <v>KB/TK Pengambilan Dropping</v>
      </c>
      <c r="O49" s="118" t="s">
        <v>127</v>
      </c>
      <c r="P49" s="125" t="str">
        <f t="shared" si="5"/>
        <v>Pengambilan Dropping</v>
      </c>
      <c r="Q49" s="126">
        <f t="shared" si="6"/>
        <v>15000000</v>
      </c>
      <c r="R49" s="126">
        <f t="shared" si="7"/>
        <v>15000000</v>
      </c>
      <c r="S49" s="115"/>
      <c r="T49" s="118" t="str">
        <f t="shared" si="8"/>
        <v>UNIT</v>
      </c>
      <c r="U49" s="127" t="str">
        <f t="shared" si="9"/>
        <v>UNITKB/TK Pengambilan Dropping</v>
      </c>
    </row>
    <row r="50" spans="1:21" ht="16.05" customHeight="1" x14ac:dyDescent="0.3">
      <c r="A50" s="162">
        <v>39</v>
      </c>
      <c r="B50" s="104">
        <v>46001</v>
      </c>
      <c r="C50" s="155"/>
      <c r="D50" s="155"/>
      <c r="E50" s="101" t="s">
        <v>151</v>
      </c>
      <c r="F50" s="102"/>
      <c r="G50" s="103">
        <v>15000000</v>
      </c>
      <c r="H50" s="158">
        <f t="shared" si="10"/>
        <v>234801367.45000002</v>
      </c>
      <c r="J50" s="122">
        <f t="shared" si="0"/>
        <v>0</v>
      </c>
      <c r="K50" s="123">
        <f t="shared" si="1"/>
        <v>10</v>
      </c>
      <c r="L50" s="124" t="str">
        <f t="shared" si="2"/>
        <v>Desember</v>
      </c>
      <c r="M50" s="118" t="str">
        <f t="shared" si="3"/>
        <v xml:space="preserve"> </v>
      </c>
      <c r="N50" s="115" t="str">
        <f t="shared" si="4"/>
        <v>KB/TK Diterima kas tunai di Bendahara</v>
      </c>
      <c r="O50" s="118" t="s">
        <v>127</v>
      </c>
      <c r="P50" s="125" t="str">
        <f t="shared" si="5"/>
        <v>Diterima kas tunai di Bendahara</v>
      </c>
      <c r="Q50" s="126">
        <f t="shared" si="6"/>
        <v>15000000</v>
      </c>
      <c r="R50" s="126">
        <f t="shared" si="7"/>
        <v>15000000</v>
      </c>
      <c r="S50" s="115"/>
      <c r="T50" s="118" t="str">
        <f t="shared" si="8"/>
        <v>UNIT</v>
      </c>
      <c r="U50" s="127" t="str">
        <f t="shared" si="9"/>
        <v>UNITKB/TK Diterima kas tunai di Bendahara</v>
      </c>
    </row>
    <row r="51" spans="1:21" ht="16.05" customHeight="1" x14ac:dyDescent="0.3">
      <c r="A51" s="218">
        <v>40</v>
      </c>
      <c r="B51" s="104">
        <v>46001</v>
      </c>
      <c r="C51" s="155">
        <v>516250</v>
      </c>
      <c r="D51" s="155">
        <v>26</v>
      </c>
      <c r="E51" s="101" t="s">
        <v>103</v>
      </c>
      <c r="F51" s="102"/>
      <c r="G51" s="103">
        <v>70000</v>
      </c>
      <c r="H51" s="158">
        <f t="shared" si="10"/>
        <v>234731367.45000002</v>
      </c>
      <c r="J51" s="122">
        <f t="shared" si="0"/>
        <v>26</v>
      </c>
      <c r="K51" s="123">
        <f t="shared" si="1"/>
        <v>10</v>
      </c>
      <c r="L51" s="124" t="str">
        <f t="shared" si="2"/>
        <v>Desember</v>
      </c>
      <c r="M51" s="118" t="str">
        <f t="shared" si="3"/>
        <v>JV-KB/TK-Desember-26</v>
      </c>
      <c r="N51" s="115" t="str">
        <f t="shared" si="4"/>
        <v>KB/TK Sistem Informasi Manajemen (SIM) atau Humas Sekolah</v>
      </c>
      <c r="O51" s="118" t="s">
        <v>127</v>
      </c>
      <c r="P51" s="125" t="str">
        <f t="shared" si="5"/>
        <v>Sistem Informasi Manajemen (SIM) atau Humas Sekolah</v>
      </c>
      <c r="Q51" s="126">
        <f t="shared" si="6"/>
        <v>70000</v>
      </c>
      <c r="R51" s="126">
        <f t="shared" si="7"/>
        <v>70000</v>
      </c>
      <c r="S51" s="115"/>
      <c r="T51" s="118" t="str">
        <f t="shared" si="8"/>
        <v>UNIT</v>
      </c>
      <c r="U51" s="127" t="str">
        <f t="shared" si="9"/>
        <v>UNITKB/TK Sistem Informasi Manajemen (SIM) atau Humas Sekolah</v>
      </c>
    </row>
    <row r="52" spans="1:21" ht="16.05" customHeight="1" x14ac:dyDescent="0.3">
      <c r="A52" s="162">
        <v>41</v>
      </c>
      <c r="B52" s="104">
        <v>46001</v>
      </c>
      <c r="C52" s="155">
        <v>516264</v>
      </c>
      <c r="D52" s="155">
        <v>27</v>
      </c>
      <c r="E52" s="101" t="s">
        <v>174</v>
      </c>
      <c r="F52" s="102"/>
      <c r="G52" s="103">
        <v>1970800</v>
      </c>
      <c r="H52" s="158">
        <f t="shared" si="10"/>
        <v>232760567.45000002</v>
      </c>
      <c r="J52" s="122">
        <f t="shared" si="0"/>
        <v>27</v>
      </c>
      <c r="K52" s="123">
        <f t="shared" si="1"/>
        <v>10</v>
      </c>
      <c r="L52" s="124" t="str">
        <f t="shared" si="2"/>
        <v>Desember</v>
      </c>
      <c r="M52" s="118" t="str">
        <f t="shared" si="3"/>
        <v>JV-KB/TK-Desember-27</v>
      </c>
      <c r="N52" s="115" t="str">
        <f t="shared" si="4"/>
        <v>KB/TK Media Pembelajaran</v>
      </c>
      <c r="O52" s="118" t="s">
        <v>127</v>
      </c>
      <c r="P52" s="125" t="str">
        <f t="shared" si="5"/>
        <v>Media Pembelajaran</v>
      </c>
      <c r="Q52" s="126">
        <f t="shared" si="6"/>
        <v>1970800</v>
      </c>
      <c r="R52" s="126">
        <f t="shared" si="7"/>
        <v>1970800</v>
      </c>
      <c r="S52" s="115"/>
      <c r="T52" s="118" t="str">
        <f t="shared" si="8"/>
        <v>UNIT</v>
      </c>
      <c r="U52" s="127" t="str">
        <f t="shared" si="9"/>
        <v>UNITKB/TK Media Pembelajaran</v>
      </c>
    </row>
    <row r="53" spans="1:21" ht="16.05" customHeight="1" x14ac:dyDescent="0.3">
      <c r="A53" s="218">
        <v>42</v>
      </c>
      <c r="B53" s="104">
        <v>46001</v>
      </c>
      <c r="C53" s="155">
        <v>531010</v>
      </c>
      <c r="D53" s="155">
        <v>28</v>
      </c>
      <c r="E53" s="156" t="s">
        <v>203</v>
      </c>
      <c r="F53" s="102"/>
      <c r="G53" s="102">
        <v>30000</v>
      </c>
      <c r="H53" s="158">
        <f t="shared" si="10"/>
        <v>232730567.45000002</v>
      </c>
      <c r="I53" s="159"/>
      <c r="J53" s="122">
        <f t="shared" si="0"/>
        <v>28</v>
      </c>
      <c r="K53" s="123">
        <f t="shared" si="1"/>
        <v>10</v>
      </c>
      <c r="L53" s="124" t="str">
        <f t="shared" si="2"/>
        <v>Desember</v>
      </c>
      <c r="M53" s="118" t="str">
        <f t="shared" si="3"/>
        <v>JV-KB/TK-Desember-28</v>
      </c>
      <c r="N53" s="115" t="str">
        <f t="shared" si="4"/>
        <v>KB/TK Operasional Mobil Sekolah/LPP</v>
      </c>
      <c r="O53" s="118" t="s">
        <v>127</v>
      </c>
      <c r="P53" s="125" t="str">
        <f t="shared" si="5"/>
        <v>Operasional Mobil Sekolah/LPP</v>
      </c>
      <c r="Q53" s="126">
        <f t="shared" si="6"/>
        <v>30000</v>
      </c>
      <c r="R53" s="126">
        <f t="shared" si="7"/>
        <v>30000</v>
      </c>
      <c r="S53" s="115"/>
      <c r="T53" s="118" t="str">
        <f t="shared" si="8"/>
        <v>UNIT</v>
      </c>
      <c r="U53" s="127" t="str">
        <f t="shared" si="9"/>
        <v>UNITKB/TK Operasional Mobil Sekolah/LPP</v>
      </c>
    </row>
    <row r="54" spans="1:21" ht="16.05" customHeight="1" x14ac:dyDescent="0.3">
      <c r="A54" s="162">
        <v>43</v>
      </c>
      <c r="B54" s="104">
        <v>46001</v>
      </c>
      <c r="C54" s="155">
        <v>552600</v>
      </c>
      <c r="D54" s="155">
        <v>29</v>
      </c>
      <c r="E54" s="101" t="s">
        <v>148</v>
      </c>
      <c r="F54" s="102"/>
      <c r="G54" s="103">
        <v>2250000</v>
      </c>
      <c r="H54" s="158">
        <f t="shared" si="10"/>
        <v>230480567.45000002</v>
      </c>
      <c r="I54" s="159"/>
      <c r="J54" s="122">
        <f t="shared" si="0"/>
        <v>29</v>
      </c>
      <c r="K54" s="123">
        <f t="shared" si="1"/>
        <v>10</v>
      </c>
      <c r="L54" s="124" t="str">
        <f t="shared" si="2"/>
        <v>Desember</v>
      </c>
      <c r="M54" s="118" t="str">
        <f t="shared" si="3"/>
        <v>JV-KB/TK-Desember-29</v>
      </c>
      <c r="N54" s="115" t="str">
        <f t="shared" si="4"/>
        <v>KB/TK Rehab Ringan Gedung</v>
      </c>
      <c r="O54" s="118" t="s">
        <v>127</v>
      </c>
      <c r="P54" s="125" t="str">
        <f t="shared" si="5"/>
        <v>Rehab Ringan Gedung</v>
      </c>
      <c r="Q54" s="126">
        <f t="shared" si="6"/>
        <v>2250000</v>
      </c>
      <c r="R54" s="126">
        <f t="shared" si="7"/>
        <v>2250000</v>
      </c>
      <c r="S54" s="115"/>
      <c r="T54" s="118" t="str">
        <f t="shared" si="8"/>
        <v>UNIT</v>
      </c>
      <c r="U54" s="127" t="str">
        <f t="shared" si="9"/>
        <v>UNITKB/TK Rehab Ringan Gedung</v>
      </c>
    </row>
    <row r="55" spans="1:21" ht="16.05" customHeight="1" x14ac:dyDescent="0.3">
      <c r="A55" s="218">
        <v>44</v>
      </c>
      <c r="B55" s="104">
        <v>46002</v>
      </c>
      <c r="C55" s="155">
        <v>511302</v>
      </c>
      <c r="D55" s="155">
        <v>30</v>
      </c>
      <c r="E55" s="101" t="s">
        <v>90</v>
      </c>
      <c r="F55" s="102"/>
      <c r="G55" s="103">
        <v>935000</v>
      </c>
      <c r="H55" s="158">
        <f t="shared" si="10"/>
        <v>229545567.45000002</v>
      </c>
      <c r="I55" s="159"/>
      <c r="J55" s="122">
        <f t="shared" si="0"/>
        <v>30</v>
      </c>
      <c r="K55" s="123">
        <f t="shared" si="1"/>
        <v>11</v>
      </c>
      <c r="L55" s="124" t="str">
        <f t="shared" si="2"/>
        <v>Desember</v>
      </c>
      <c r="M55" s="118" t="str">
        <f t="shared" si="3"/>
        <v>JV-KB/TK-Desember-30</v>
      </c>
      <c r="N55" s="115" t="str">
        <f t="shared" si="4"/>
        <v>KB/TK Honor Pelatih Ekstrakurikuler</v>
      </c>
      <c r="O55" s="118" t="s">
        <v>127</v>
      </c>
      <c r="P55" s="125" t="str">
        <f t="shared" si="5"/>
        <v>Honor Pelatih Ekstrakurikuler</v>
      </c>
      <c r="Q55" s="126">
        <f t="shared" si="6"/>
        <v>935000</v>
      </c>
      <c r="R55" s="126">
        <f t="shared" si="7"/>
        <v>935000</v>
      </c>
      <c r="S55" s="115"/>
      <c r="T55" s="118" t="str">
        <f t="shared" si="8"/>
        <v>UNIT</v>
      </c>
      <c r="U55" s="127" t="str">
        <f t="shared" si="9"/>
        <v>UNITKB/TK Honor Pelatih Ekstrakurikuler</v>
      </c>
    </row>
    <row r="56" spans="1:21" ht="16.05" customHeight="1" x14ac:dyDescent="0.3">
      <c r="A56" s="162">
        <v>45</v>
      </c>
      <c r="B56" s="104">
        <v>46002</v>
      </c>
      <c r="C56" s="155">
        <v>530707</v>
      </c>
      <c r="D56" s="155">
        <v>31</v>
      </c>
      <c r="E56" s="101" t="s">
        <v>64</v>
      </c>
      <c r="F56" s="102"/>
      <c r="G56" s="103">
        <v>148000</v>
      </c>
      <c r="H56" s="158">
        <f t="shared" si="10"/>
        <v>229397567.45000002</v>
      </c>
      <c r="I56" s="159"/>
      <c r="J56" s="122">
        <f t="shared" si="0"/>
        <v>31</v>
      </c>
      <c r="K56" s="123">
        <f t="shared" si="1"/>
        <v>11</v>
      </c>
      <c r="L56" s="124" t="str">
        <f t="shared" si="2"/>
        <v>Desember</v>
      </c>
      <c r="M56" s="118" t="str">
        <f t="shared" si="3"/>
        <v>JV-KB/TK-Desember-31</v>
      </c>
      <c r="N56" s="115" t="str">
        <f t="shared" si="4"/>
        <v>KB/TK Kunjungan Tamu</v>
      </c>
      <c r="O56" s="118" t="s">
        <v>127</v>
      </c>
      <c r="P56" s="125" t="str">
        <f t="shared" si="5"/>
        <v>Kunjungan Tamu</v>
      </c>
      <c r="Q56" s="126">
        <f t="shared" si="6"/>
        <v>148000</v>
      </c>
      <c r="R56" s="126">
        <f t="shared" si="7"/>
        <v>148000</v>
      </c>
      <c r="S56" s="115"/>
      <c r="T56" s="118" t="str">
        <f t="shared" si="8"/>
        <v>UNIT</v>
      </c>
      <c r="U56" s="127" t="str">
        <f t="shared" si="9"/>
        <v>UNITKB/TK Kunjungan Tamu</v>
      </c>
    </row>
    <row r="57" spans="1:21" ht="16.05" customHeight="1" x14ac:dyDescent="0.3">
      <c r="A57" s="218">
        <v>46</v>
      </c>
      <c r="B57" s="104">
        <v>46002</v>
      </c>
      <c r="C57" s="155">
        <v>551500</v>
      </c>
      <c r="D57" s="155">
        <v>32</v>
      </c>
      <c r="E57" s="101" t="s">
        <v>204</v>
      </c>
      <c r="F57" s="102"/>
      <c r="G57" s="103">
        <v>2553000</v>
      </c>
      <c r="H57" s="158">
        <f t="shared" si="10"/>
        <v>226844567.45000002</v>
      </c>
      <c r="I57" s="159"/>
      <c r="J57" s="122">
        <f t="shared" si="0"/>
        <v>32</v>
      </c>
      <c r="K57" s="123">
        <f t="shared" si="1"/>
        <v>11</v>
      </c>
      <c r="L57" s="124" t="str">
        <f t="shared" si="2"/>
        <v>Desember</v>
      </c>
      <c r="M57" s="118" t="str">
        <f t="shared" si="3"/>
        <v>JV-KB/TK-Desember-32</v>
      </c>
      <c r="N57" s="115" t="str">
        <f t="shared" si="4"/>
        <v>KB/TK Pajak Mobil</v>
      </c>
      <c r="O57" s="118" t="s">
        <v>127</v>
      </c>
      <c r="P57" s="125" t="str">
        <f t="shared" si="5"/>
        <v>Pajak Mobil</v>
      </c>
      <c r="Q57" s="126">
        <f t="shared" si="6"/>
        <v>2553000</v>
      </c>
      <c r="R57" s="126">
        <f t="shared" si="7"/>
        <v>2553000</v>
      </c>
      <c r="S57" s="115"/>
      <c r="T57" s="118" t="str">
        <f t="shared" si="8"/>
        <v>UNIT</v>
      </c>
      <c r="U57" s="127" t="str">
        <f t="shared" si="9"/>
        <v>UNITKB/TK Pajak Mobil</v>
      </c>
    </row>
    <row r="58" spans="1:21" ht="16.05" customHeight="1" x14ac:dyDescent="0.3">
      <c r="A58" s="162">
        <v>47</v>
      </c>
      <c r="B58" s="104">
        <v>46003</v>
      </c>
      <c r="C58" s="155">
        <v>518301</v>
      </c>
      <c r="D58" s="155">
        <v>33</v>
      </c>
      <c r="E58" s="101" t="s">
        <v>91</v>
      </c>
      <c r="F58" s="102"/>
      <c r="G58" s="103">
        <v>300000</v>
      </c>
      <c r="H58" s="158">
        <f t="shared" si="10"/>
        <v>226544567.45000002</v>
      </c>
      <c r="I58" s="159"/>
      <c r="J58" s="122">
        <f t="shared" si="0"/>
        <v>33</v>
      </c>
      <c r="K58" s="123">
        <f t="shared" si="1"/>
        <v>12</v>
      </c>
      <c r="L58" s="124" t="str">
        <f t="shared" si="2"/>
        <v>Desember</v>
      </c>
      <c r="M58" s="118" t="str">
        <f t="shared" si="3"/>
        <v>JV-KB/TK-Desember-33</v>
      </c>
      <c r="N58" s="115" t="str">
        <f t="shared" si="4"/>
        <v>KB/TK Duplikat Piala</v>
      </c>
      <c r="O58" s="118" t="s">
        <v>127</v>
      </c>
      <c r="P58" s="125" t="str">
        <f t="shared" si="5"/>
        <v>Duplikat Piala</v>
      </c>
      <c r="Q58" s="126">
        <f t="shared" si="6"/>
        <v>300000</v>
      </c>
      <c r="R58" s="126">
        <f t="shared" si="7"/>
        <v>300000</v>
      </c>
      <c r="S58" s="115"/>
      <c r="T58" s="118" t="str">
        <f t="shared" si="8"/>
        <v>UNIT</v>
      </c>
      <c r="U58" s="127" t="str">
        <f t="shared" si="9"/>
        <v>UNITKB/TK Duplikat Piala</v>
      </c>
    </row>
    <row r="59" spans="1:21" ht="16.05" customHeight="1" x14ac:dyDescent="0.3">
      <c r="A59" s="218">
        <v>48</v>
      </c>
      <c r="B59" s="104">
        <v>46003</v>
      </c>
      <c r="C59" s="155">
        <v>530203</v>
      </c>
      <c r="D59" s="155">
        <v>34</v>
      </c>
      <c r="E59" s="101" t="s">
        <v>102</v>
      </c>
      <c r="F59" s="102"/>
      <c r="G59" s="103">
        <v>78000</v>
      </c>
      <c r="H59" s="158">
        <f t="shared" si="10"/>
        <v>226466567.45000002</v>
      </c>
      <c r="I59" s="159"/>
      <c r="J59" s="122">
        <f t="shared" si="0"/>
        <v>34</v>
      </c>
      <c r="K59" s="123">
        <f t="shared" si="1"/>
        <v>12</v>
      </c>
      <c r="L59" s="124" t="str">
        <f t="shared" si="2"/>
        <v>Desember</v>
      </c>
      <c r="M59" s="118" t="str">
        <f t="shared" si="3"/>
        <v>JV-KB/TK-Desember-34</v>
      </c>
      <c r="N59" s="115" t="str">
        <f t="shared" si="4"/>
        <v>KB/TK Alat Pertukangan</v>
      </c>
      <c r="O59" s="118" t="s">
        <v>127</v>
      </c>
      <c r="P59" s="125" t="str">
        <f t="shared" si="5"/>
        <v>Alat Pertukangan</v>
      </c>
      <c r="Q59" s="126">
        <f t="shared" si="6"/>
        <v>78000</v>
      </c>
      <c r="R59" s="126">
        <f t="shared" si="7"/>
        <v>78000</v>
      </c>
      <c r="S59" s="115"/>
      <c r="T59" s="118" t="str">
        <f t="shared" si="8"/>
        <v>UNIT</v>
      </c>
      <c r="U59" s="127" t="str">
        <f t="shared" si="9"/>
        <v>UNITKB/TK Alat Pertukangan</v>
      </c>
    </row>
    <row r="60" spans="1:21" ht="16.05" customHeight="1" x14ac:dyDescent="0.3">
      <c r="A60" s="162">
        <v>49</v>
      </c>
      <c r="B60" s="104">
        <v>46003</v>
      </c>
      <c r="C60" s="155">
        <v>530702</v>
      </c>
      <c r="D60" s="155">
        <v>35</v>
      </c>
      <c r="E60" s="101" t="s">
        <v>131</v>
      </c>
      <c r="F60" s="102"/>
      <c r="G60" s="103">
        <v>465200</v>
      </c>
      <c r="H60" s="158">
        <f t="shared" si="10"/>
        <v>226001367.45000002</v>
      </c>
      <c r="I60" s="159"/>
      <c r="J60" s="122">
        <f t="shared" si="0"/>
        <v>35</v>
      </c>
      <c r="K60" s="123">
        <f t="shared" si="1"/>
        <v>12</v>
      </c>
      <c r="L60" s="124" t="str">
        <f t="shared" si="2"/>
        <v>Desember</v>
      </c>
      <c r="M60" s="118" t="str">
        <f t="shared" si="3"/>
        <v>JV-KB/TK-Desember-35</v>
      </c>
      <c r="N60" s="115" t="str">
        <f t="shared" si="4"/>
        <v xml:space="preserve">KB/TK Kegiatan Insidental </v>
      </c>
      <c r="O60" s="118" t="s">
        <v>127</v>
      </c>
      <c r="P60" s="125" t="str">
        <f t="shared" si="5"/>
        <v xml:space="preserve">Kegiatan Insidental </v>
      </c>
      <c r="Q60" s="126">
        <f t="shared" si="6"/>
        <v>465200</v>
      </c>
      <c r="R60" s="126">
        <f t="shared" si="7"/>
        <v>465200</v>
      </c>
      <c r="S60" s="115"/>
      <c r="T60" s="118" t="str">
        <f t="shared" si="8"/>
        <v>UNIT</v>
      </c>
      <c r="U60" s="127" t="str">
        <f t="shared" si="9"/>
        <v xml:space="preserve">UNITKB/TK Kegiatan Insidental </v>
      </c>
    </row>
    <row r="61" spans="1:21" ht="16.05" customHeight="1" x14ac:dyDescent="0.3">
      <c r="A61" s="218">
        <v>50</v>
      </c>
      <c r="B61" s="104">
        <v>46003</v>
      </c>
      <c r="C61" s="155">
        <v>530907</v>
      </c>
      <c r="D61" s="155">
        <v>36</v>
      </c>
      <c r="E61" s="101" t="s">
        <v>98</v>
      </c>
      <c r="F61" s="102"/>
      <c r="G61" s="103">
        <v>326000</v>
      </c>
      <c r="H61" s="158">
        <f t="shared" si="10"/>
        <v>225675367.45000002</v>
      </c>
      <c r="I61" s="159"/>
      <c r="J61" s="122">
        <f t="shared" si="0"/>
        <v>36</v>
      </c>
      <c r="K61" s="123">
        <f t="shared" si="1"/>
        <v>12</v>
      </c>
      <c r="L61" s="124" t="str">
        <f t="shared" si="2"/>
        <v>Desember</v>
      </c>
      <c r="M61" s="118" t="str">
        <f t="shared" si="3"/>
        <v>JV-KB/TK-Desember-36</v>
      </c>
      <c r="N61" s="115" t="str">
        <f t="shared" si="4"/>
        <v>KB/TK Himpaudi</v>
      </c>
      <c r="O61" s="118" t="s">
        <v>127</v>
      </c>
      <c r="P61" s="125" t="str">
        <f t="shared" si="5"/>
        <v>Himpaudi</v>
      </c>
      <c r="Q61" s="126">
        <f t="shared" si="6"/>
        <v>326000</v>
      </c>
      <c r="R61" s="126">
        <f t="shared" si="7"/>
        <v>326000</v>
      </c>
      <c r="S61" s="115"/>
      <c r="T61" s="118" t="str">
        <f t="shared" si="8"/>
        <v>UNIT</v>
      </c>
      <c r="U61" s="127" t="str">
        <f t="shared" si="9"/>
        <v>UNITKB/TK Himpaudi</v>
      </c>
    </row>
    <row r="62" spans="1:21" ht="16.05" customHeight="1" x14ac:dyDescent="0.3">
      <c r="A62" s="162">
        <v>51</v>
      </c>
      <c r="B62" s="104">
        <v>46004</v>
      </c>
      <c r="C62" s="155"/>
      <c r="D62" s="155"/>
      <c r="E62" s="101" t="s">
        <v>210</v>
      </c>
      <c r="F62" s="102">
        <v>38350000</v>
      </c>
      <c r="G62" s="103"/>
      <c r="H62" s="158">
        <f t="shared" si="10"/>
        <v>264025367.45000002</v>
      </c>
      <c r="I62" s="152"/>
      <c r="J62" s="122">
        <f t="shared" si="0"/>
        <v>0</v>
      </c>
      <c r="K62" s="123">
        <f t="shared" si="1"/>
        <v>13</v>
      </c>
      <c r="L62" s="124" t="str">
        <f t="shared" si="2"/>
        <v>Desember</v>
      </c>
      <c r="M62" s="118" t="str">
        <f t="shared" si="3"/>
        <v xml:space="preserve"> </v>
      </c>
      <c r="N62" s="115" t="str">
        <f t="shared" si="4"/>
        <v>KB/TK Dropping Bulan Desember 2025</v>
      </c>
      <c r="O62" s="118" t="s">
        <v>127</v>
      </c>
      <c r="P62" s="125" t="str">
        <f t="shared" si="5"/>
        <v>Dropping Bulan Desember 2025</v>
      </c>
      <c r="Q62" s="126">
        <f t="shared" si="6"/>
        <v>38350000</v>
      </c>
      <c r="R62" s="126">
        <f t="shared" si="7"/>
        <v>38350000</v>
      </c>
      <c r="S62" s="115"/>
      <c r="T62" s="118" t="str">
        <f t="shared" si="8"/>
        <v>UNIT</v>
      </c>
      <c r="U62" s="127" t="str">
        <f t="shared" si="9"/>
        <v>UNITKB/TK Dropping Bulan Desember 2025</v>
      </c>
    </row>
    <row r="63" spans="1:21" s="187" customFormat="1" ht="16.05" customHeight="1" x14ac:dyDescent="0.3">
      <c r="A63" s="218">
        <v>52</v>
      </c>
      <c r="B63" s="104">
        <v>46006</v>
      </c>
      <c r="C63" s="155">
        <v>512301</v>
      </c>
      <c r="D63" s="155">
        <v>37</v>
      </c>
      <c r="E63" s="101" t="s">
        <v>172</v>
      </c>
      <c r="F63" s="102"/>
      <c r="G63" s="103">
        <v>1351000</v>
      </c>
      <c r="H63" s="158">
        <f t="shared" si="10"/>
        <v>262674367.45000002</v>
      </c>
      <c r="I63" s="200"/>
      <c r="J63" s="188">
        <f t="shared" si="0"/>
        <v>37</v>
      </c>
      <c r="K63" s="189">
        <f t="shared" si="1"/>
        <v>15</v>
      </c>
      <c r="L63" s="190" t="str">
        <f t="shared" si="2"/>
        <v>Desember</v>
      </c>
      <c r="M63" s="181" t="str">
        <f t="shared" si="3"/>
        <v>JV-KB/TK-Desember-37</v>
      </c>
      <c r="N63" s="191" t="str">
        <f t="shared" si="4"/>
        <v>KB/TK RPPH</v>
      </c>
      <c r="O63" s="181" t="s">
        <v>127</v>
      </c>
      <c r="P63" s="192" t="str">
        <f t="shared" si="5"/>
        <v>RPPH</v>
      </c>
      <c r="Q63" s="193">
        <f t="shared" si="6"/>
        <v>1351000</v>
      </c>
      <c r="R63" s="193">
        <f t="shared" si="7"/>
        <v>1351000</v>
      </c>
      <c r="S63" s="191"/>
      <c r="T63" s="181" t="str">
        <f t="shared" si="8"/>
        <v>UNIT</v>
      </c>
      <c r="U63" s="194" t="str">
        <f t="shared" si="9"/>
        <v>UNITKB/TK RPPH</v>
      </c>
    </row>
    <row r="64" spans="1:21" s="187" customFormat="1" ht="16.05" customHeight="1" x14ac:dyDescent="0.3">
      <c r="A64" s="162">
        <v>53</v>
      </c>
      <c r="B64" s="182">
        <v>46006</v>
      </c>
      <c r="C64" s="183">
        <v>515108</v>
      </c>
      <c r="D64" s="183">
        <v>38</v>
      </c>
      <c r="E64" s="184" t="s">
        <v>70</v>
      </c>
      <c r="F64" s="185"/>
      <c r="G64" s="186">
        <v>3086500</v>
      </c>
      <c r="H64" s="158">
        <f t="shared" si="10"/>
        <v>259587867.45000002</v>
      </c>
      <c r="I64" s="200"/>
      <c r="J64" s="188">
        <f t="shared" si="0"/>
        <v>38</v>
      </c>
      <c r="K64" s="189">
        <f t="shared" si="1"/>
        <v>15</v>
      </c>
      <c r="L64" s="190" t="str">
        <f t="shared" si="2"/>
        <v>Desember</v>
      </c>
      <c r="M64" s="181" t="str">
        <f t="shared" si="3"/>
        <v>JV-KB/TK-Desember-38</v>
      </c>
      <c r="N64" s="191" t="str">
        <f t="shared" si="4"/>
        <v>KB/TK Perawatan Gedung</v>
      </c>
      <c r="O64" s="181" t="s">
        <v>127</v>
      </c>
      <c r="P64" s="192" t="str">
        <f t="shared" si="5"/>
        <v>Perawatan Gedung</v>
      </c>
      <c r="Q64" s="193">
        <f t="shared" si="6"/>
        <v>3086500</v>
      </c>
      <c r="R64" s="193">
        <f t="shared" si="7"/>
        <v>3086500</v>
      </c>
      <c r="S64" s="191"/>
      <c r="T64" s="181" t="str">
        <f t="shared" si="8"/>
        <v>UNIT</v>
      </c>
      <c r="U64" s="194" t="str">
        <f t="shared" si="9"/>
        <v>UNITKB/TK Perawatan Gedung</v>
      </c>
    </row>
    <row r="65" spans="1:21" ht="16.05" customHeight="1" x14ac:dyDescent="0.3">
      <c r="A65" s="218">
        <v>54</v>
      </c>
      <c r="B65" s="104">
        <v>46006</v>
      </c>
      <c r="C65" s="155"/>
      <c r="D65" s="155"/>
      <c r="E65" s="156" t="s">
        <v>135</v>
      </c>
      <c r="F65" s="102"/>
      <c r="G65" s="103">
        <v>2500</v>
      </c>
      <c r="H65" s="158">
        <f t="shared" si="10"/>
        <v>259585367.45000002</v>
      </c>
      <c r="I65" s="152"/>
      <c r="J65" s="122">
        <f t="shared" si="0"/>
        <v>0</v>
      </c>
      <c r="K65" s="123">
        <f t="shared" si="1"/>
        <v>15</v>
      </c>
      <c r="L65" s="124" t="str">
        <f t="shared" si="2"/>
        <v>Desember</v>
      </c>
      <c r="M65" s="118" t="str">
        <f t="shared" si="3"/>
        <v xml:space="preserve"> </v>
      </c>
      <c r="N65" s="115" t="str">
        <f t="shared" si="4"/>
        <v>KB/TK Biaya Pemindahbukuan e-Banking</v>
      </c>
      <c r="O65" s="118" t="s">
        <v>127</v>
      </c>
      <c r="P65" s="125" t="str">
        <f t="shared" si="5"/>
        <v>Biaya Pemindahbukuan e-Banking</v>
      </c>
      <c r="Q65" s="126">
        <f t="shared" si="6"/>
        <v>2500</v>
      </c>
      <c r="R65" s="126">
        <f t="shared" si="7"/>
        <v>2500</v>
      </c>
      <c r="S65" s="115"/>
      <c r="T65" s="118" t="str">
        <f t="shared" si="8"/>
        <v>UNIT</v>
      </c>
      <c r="U65" s="127" t="str">
        <f t="shared" si="9"/>
        <v>UNITKB/TK Biaya Pemindahbukuan e-Banking</v>
      </c>
    </row>
    <row r="66" spans="1:21" s="187" customFormat="1" ht="16.05" customHeight="1" x14ac:dyDescent="0.3">
      <c r="A66" s="162">
        <v>55</v>
      </c>
      <c r="B66" s="104">
        <v>46007</v>
      </c>
      <c r="C66" s="155"/>
      <c r="D66" s="155"/>
      <c r="E66" s="101" t="s">
        <v>170</v>
      </c>
      <c r="F66" s="102">
        <v>15000000</v>
      </c>
      <c r="G66" s="103"/>
      <c r="H66" s="158">
        <f t="shared" si="10"/>
        <v>274585367.45000005</v>
      </c>
      <c r="I66" s="200"/>
      <c r="J66" s="188">
        <f t="shared" si="0"/>
        <v>0</v>
      </c>
      <c r="K66" s="189">
        <f t="shared" si="1"/>
        <v>16</v>
      </c>
      <c r="L66" s="190" t="str">
        <f t="shared" si="2"/>
        <v>Desember</v>
      </c>
      <c r="M66" s="181" t="str">
        <f t="shared" si="3"/>
        <v xml:space="preserve"> </v>
      </c>
      <c r="N66" s="191" t="str">
        <f t="shared" si="4"/>
        <v>KB/TK Pengambilan Dropping</v>
      </c>
      <c r="O66" s="181" t="s">
        <v>127</v>
      </c>
      <c r="P66" s="192" t="str">
        <f t="shared" si="5"/>
        <v>Pengambilan Dropping</v>
      </c>
      <c r="Q66" s="193">
        <f t="shared" si="6"/>
        <v>15000000</v>
      </c>
      <c r="R66" s="193">
        <f t="shared" si="7"/>
        <v>15000000</v>
      </c>
      <c r="S66" s="191"/>
      <c r="T66" s="181" t="str">
        <f t="shared" si="8"/>
        <v>UNIT</v>
      </c>
      <c r="U66" s="194" t="str">
        <f t="shared" si="9"/>
        <v>UNITKB/TK Pengambilan Dropping</v>
      </c>
    </row>
    <row r="67" spans="1:21" ht="16.05" customHeight="1" x14ac:dyDescent="0.3">
      <c r="A67" s="218">
        <v>56</v>
      </c>
      <c r="B67" s="104">
        <v>46007</v>
      </c>
      <c r="C67" s="155"/>
      <c r="D67" s="155"/>
      <c r="E67" s="101" t="s">
        <v>151</v>
      </c>
      <c r="F67" s="102"/>
      <c r="G67" s="103">
        <v>15000000</v>
      </c>
      <c r="H67" s="158">
        <f t="shared" si="10"/>
        <v>259585367.45000005</v>
      </c>
      <c r="J67" s="122">
        <f t="shared" si="0"/>
        <v>0</v>
      </c>
      <c r="K67" s="123">
        <f t="shared" si="1"/>
        <v>16</v>
      </c>
      <c r="L67" s="124" t="str">
        <f t="shared" si="2"/>
        <v>Desember</v>
      </c>
      <c r="M67" s="118" t="str">
        <f t="shared" si="3"/>
        <v xml:space="preserve"> </v>
      </c>
      <c r="N67" s="115" t="str">
        <f t="shared" si="4"/>
        <v>KB/TK Diterima kas tunai di Bendahara</v>
      </c>
      <c r="O67" s="118" t="s">
        <v>127</v>
      </c>
      <c r="P67" s="125" t="str">
        <f t="shared" si="5"/>
        <v>Diterima kas tunai di Bendahara</v>
      </c>
      <c r="Q67" s="126">
        <f t="shared" si="6"/>
        <v>15000000</v>
      </c>
      <c r="R67" s="126">
        <f t="shared" si="7"/>
        <v>15000000</v>
      </c>
      <c r="S67" s="115"/>
      <c r="T67" s="118" t="str">
        <f t="shared" si="8"/>
        <v>UNIT</v>
      </c>
      <c r="U67" s="127" t="str">
        <f t="shared" si="9"/>
        <v>UNITKB/TK Diterima kas tunai di Bendahara</v>
      </c>
    </row>
    <row r="68" spans="1:21" ht="16.05" customHeight="1" x14ac:dyDescent="0.3">
      <c r="A68" s="162">
        <v>57</v>
      </c>
      <c r="B68" s="104">
        <v>46007</v>
      </c>
      <c r="C68" s="155">
        <v>515113</v>
      </c>
      <c r="D68" s="155">
        <v>39</v>
      </c>
      <c r="E68" s="101" t="s">
        <v>35</v>
      </c>
      <c r="F68" s="102"/>
      <c r="G68" s="103">
        <v>348000</v>
      </c>
      <c r="H68" s="158">
        <f t="shared" si="10"/>
        <v>259237367.45000005</v>
      </c>
      <c r="I68" s="160"/>
      <c r="J68" s="122">
        <f t="shared" si="0"/>
        <v>39</v>
      </c>
      <c r="K68" s="123">
        <f t="shared" si="1"/>
        <v>16</v>
      </c>
      <c r="L68" s="124" t="str">
        <f t="shared" si="2"/>
        <v>Desember</v>
      </c>
      <c r="M68" s="118" t="str">
        <f t="shared" si="3"/>
        <v>JV-KB/TK-Desember-39</v>
      </c>
      <c r="N68" s="115" t="str">
        <f t="shared" si="4"/>
        <v>KB/TK Perawatan Jaringan Listrik</v>
      </c>
      <c r="O68" s="118" t="s">
        <v>127</v>
      </c>
      <c r="P68" s="125" t="str">
        <f t="shared" si="5"/>
        <v>Perawatan Jaringan Listrik</v>
      </c>
      <c r="Q68" s="126">
        <f t="shared" si="6"/>
        <v>348000</v>
      </c>
      <c r="R68" s="126">
        <f t="shared" si="7"/>
        <v>348000</v>
      </c>
      <c r="S68" s="115"/>
      <c r="T68" s="118" t="str">
        <f t="shared" si="8"/>
        <v>UNIT</v>
      </c>
      <c r="U68" s="127" t="str">
        <f t="shared" si="9"/>
        <v>UNITKB/TK Perawatan Jaringan Listrik</v>
      </c>
    </row>
    <row r="69" spans="1:21" ht="16.05" customHeight="1" x14ac:dyDescent="0.3">
      <c r="A69" s="218">
        <v>58</v>
      </c>
      <c r="B69" s="104">
        <v>46007</v>
      </c>
      <c r="C69" s="155">
        <v>516140</v>
      </c>
      <c r="D69" s="155">
        <v>40</v>
      </c>
      <c r="E69" s="101" t="s">
        <v>146</v>
      </c>
      <c r="F69" s="102"/>
      <c r="G69" s="103">
        <v>1545400</v>
      </c>
      <c r="H69" s="158">
        <f t="shared" si="10"/>
        <v>257691967.45000005</v>
      </c>
      <c r="I69" s="160"/>
      <c r="J69" s="122">
        <f t="shared" si="0"/>
        <v>40</v>
      </c>
      <c r="K69" s="123">
        <f t="shared" si="1"/>
        <v>16</v>
      </c>
      <c r="L69" s="124" t="str">
        <f t="shared" si="2"/>
        <v>Desember</v>
      </c>
      <c r="M69" s="118" t="str">
        <f t="shared" si="3"/>
        <v>JV-KB/TK-Desember-40</v>
      </c>
      <c r="N69" s="115" t="str">
        <f t="shared" si="4"/>
        <v>KB/TK Sukses PPDB</v>
      </c>
      <c r="O69" s="118" t="s">
        <v>127</v>
      </c>
      <c r="P69" s="125" t="str">
        <f t="shared" si="5"/>
        <v>Sukses PPDB</v>
      </c>
      <c r="Q69" s="126">
        <f t="shared" si="6"/>
        <v>1545400</v>
      </c>
      <c r="R69" s="126">
        <f t="shared" si="7"/>
        <v>1545400</v>
      </c>
      <c r="S69" s="115"/>
      <c r="T69" s="118" t="str">
        <f t="shared" si="8"/>
        <v>UNIT</v>
      </c>
      <c r="U69" s="127" t="str">
        <f t="shared" si="9"/>
        <v>UNITKB/TK Sukses PPDB</v>
      </c>
    </row>
    <row r="70" spans="1:21" ht="16.05" customHeight="1" x14ac:dyDescent="0.3">
      <c r="A70" s="162">
        <v>59</v>
      </c>
      <c r="B70" s="104">
        <v>46007</v>
      </c>
      <c r="C70" s="155">
        <v>531005</v>
      </c>
      <c r="D70" s="155">
        <v>41</v>
      </c>
      <c r="E70" s="101" t="s">
        <v>96</v>
      </c>
      <c r="F70" s="102"/>
      <c r="G70" s="103">
        <v>315000</v>
      </c>
      <c r="H70" s="158">
        <f t="shared" si="10"/>
        <v>257376967.45000005</v>
      </c>
      <c r="I70" s="160"/>
      <c r="J70" s="122">
        <f t="shared" si="0"/>
        <v>41</v>
      </c>
      <c r="K70" s="123">
        <f t="shared" si="1"/>
        <v>16</v>
      </c>
      <c r="L70" s="124" t="str">
        <f t="shared" si="2"/>
        <v>Desember</v>
      </c>
      <c r="M70" s="118" t="str">
        <f t="shared" si="3"/>
        <v>JV-KB/TK-Desember-41</v>
      </c>
      <c r="N70" s="115" t="str">
        <f t="shared" si="4"/>
        <v>KB/TK Home Visit Siswa Dalam Kota</v>
      </c>
      <c r="O70" s="118" t="s">
        <v>127</v>
      </c>
      <c r="P70" s="125" t="str">
        <f t="shared" si="5"/>
        <v>Home Visit Siswa Dalam Kota</v>
      </c>
      <c r="Q70" s="126">
        <f t="shared" si="6"/>
        <v>315000</v>
      </c>
      <c r="R70" s="126">
        <f t="shared" si="7"/>
        <v>315000</v>
      </c>
      <c r="S70" s="115"/>
      <c r="T70" s="118" t="str">
        <f t="shared" si="8"/>
        <v>UNIT</v>
      </c>
      <c r="U70" s="127" t="str">
        <f t="shared" si="9"/>
        <v>UNITKB/TK Home Visit Siswa Dalam Kota</v>
      </c>
    </row>
    <row r="71" spans="1:21" ht="16.05" customHeight="1" x14ac:dyDescent="0.3">
      <c r="A71" s="218">
        <v>60</v>
      </c>
      <c r="B71" s="104">
        <v>46007</v>
      </c>
      <c r="C71" s="155">
        <v>531006</v>
      </c>
      <c r="D71" s="155">
        <v>42</v>
      </c>
      <c r="E71" s="101" t="s">
        <v>101</v>
      </c>
      <c r="F71" s="102"/>
      <c r="G71" s="103">
        <v>60000</v>
      </c>
      <c r="H71" s="158">
        <f t="shared" si="10"/>
        <v>257316967.45000005</v>
      </c>
      <c r="J71" s="122">
        <f t="shared" si="0"/>
        <v>42</v>
      </c>
      <c r="K71" s="123">
        <f t="shared" si="1"/>
        <v>16</v>
      </c>
      <c r="L71" s="124" t="str">
        <f t="shared" si="2"/>
        <v>Desember</v>
      </c>
      <c r="M71" s="118" t="str">
        <f t="shared" si="3"/>
        <v>JV-KB/TK-Desember-42</v>
      </c>
      <c r="N71" s="115" t="str">
        <f t="shared" si="4"/>
        <v>KB/TK Home Visit Siswa Luar Kota</v>
      </c>
      <c r="O71" s="118" t="s">
        <v>127</v>
      </c>
      <c r="P71" s="125" t="str">
        <f t="shared" si="5"/>
        <v>Home Visit Siswa Luar Kota</v>
      </c>
      <c r="Q71" s="126">
        <f t="shared" si="6"/>
        <v>60000</v>
      </c>
      <c r="R71" s="126">
        <f t="shared" si="7"/>
        <v>60000</v>
      </c>
      <c r="S71" s="115"/>
      <c r="T71" s="118" t="str">
        <f t="shared" si="8"/>
        <v>UNIT</v>
      </c>
      <c r="U71" s="127" t="str">
        <f t="shared" si="9"/>
        <v>UNITKB/TK Home Visit Siswa Luar Kota</v>
      </c>
    </row>
    <row r="72" spans="1:21" s="187" customFormat="1" ht="16.05" customHeight="1" x14ac:dyDescent="0.3">
      <c r="A72" s="162">
        <v>61</v>
      </c>
      <c r="B72" s="104">
        <v>46007</v>
      </c>
      <c r="C72" s="155">
        <v>553100</v>
      </c>
      <c r="D72" s="155">
        <v>43</v>
      </c>
      <c r="E72" s="101" t="s">
        <v>123</v>
      </c>
      <c r="F72" s="102"/>
      <c r="G72" s="103">
        <v>52000</v>
      </c>
      <c r="H72" s="158">
        <f t="shared" si="10"/>
        <v>257264967.45000005</v>
      </c>
      <c r="I72" s="200"/>
      <c r="J72" s="188">
        <f t="shared" si="0"/>
        <v>43</v>
      </c>
      <c r="K72" s="189">
        <f t="shared" si="1"/>
        <v>16</v>
      </c>
      <c r="L72" s="190" t="str">
        <f t="shared" si="2"/>
        <v>Desember</v>
      </c>
      <c r="M72" s="181" t="str">
        <f t="shared" si="3"/>
        <v>JV-KB/TK-Desember-43</v>
      </c>
      <c r="N72" s="191" t="str">
        <f t="shared" si="4"/>
        <v>KB/TK Biaya Lain-Lain</v>
      </c>
      <c r="O72" s="181" t="s">
        <v>127</v>
      </c>
      <c r="P72" s="192" t="str">
        <f t="shared" si="5"/>
        <v>Biaya Lain-Lain</v>
      </c>
      <c r="Q72" s="193">
        <f t="shared" si="6"/>
        <v>52000</v>
      </c>
      <c r="R72" s="193">
        <f t="shared" si="7"/>
        <v>52000</v>
      </c>
      <c r="S72" s="191"/>
      <c r="T72" s="181" t="str">
        <f t="shared" si="8"/>
        <v>UNIT</v>
      </c>
      <c r="U72" s="194" t="str">
        <f t="shared" si="9"/>
        <v>UNITKB/TK Biaya Lain-Lain</v>
      </c>
    </row>
    <row r="73" spans="1:21" s="187" customFormat="1" ht="16.05" customHeight="1" x14ac:dyDescent="0.3">
      <c r="A73" s="218">
        <v>62</v>
      </c>
      <c r="B73" s="104">
        <v>46008</v>
      </c>
      <c r="C73" s="155"/>
      <c r="D73" s="155"/>
      <c r="E73" s="101" t="s">
        <v>160</v>
      </c>
      <c r="F73" s="102">
        <v>1700000</v>
      </c>
      <c r="G73" s="103"/>
      <c r="H73" s="158">
        <f t="shared" si="10"/>
        <v>258964967.45000005</v>
      </c>
      <c r="J73" s="188">
        <f t="shared" si="0"/>
        <v>0</v>
      </c>
      <c r="K73" s="189">
        <f t="shared" si="1"/>
        <v>17</v>
      </c>
      <c r="L73" s="190" t="str">
        <f t="shared" si="2"/>
        <v>Desember</v>
      </c>
      <c r="M73" s="181" t="str">
        <f t="shared" si="3"/>
        <v xml:space="preserve"> </v>
      </c>
      <c r="N73" s="191" t="str">
        <f t="shared" si="4"/>
        <v>KB/TK Pengambilan Droping</v>
      </c>
      <c r="O73" s="181" t="s">
        <v>127</v>
      </c>
      <c r="P73" s="192" t="str">
        <f t="shared" si="5"/>
        <v>Pengambilan Droping</v>
      </c>
      <c r="Q73" s="193">
        <f t="shared" si="6"/>
        <v>1700000</v>
      </c>
      <c r="R73" s="193">
        <f t="shared" si="7"/>
        <v>1700000</v>
      </c>
      <c r="S73" s="191"/>
      <c r="T73" s="181" t="str">
        <f t="shared" si="8"/>
        <v>UNIT</v>
      </c>
      <c r="U73" s="194" t="str">
        <f t="shared" si="9"/>
        <v>UNITKB/TK Pengambilan Droping</v>
      </c>
    </row>
    <row r="74" spans="1:21" ht="16.05" customHeight="1" x14ac:dyDescent="0.3">
      <c r="A74" s="162">
        <v>63</v>
      </c>
      <c r="B74" s="104">
        <v>46008</v>
      </c>
      <c r="C74" s="155"/>
      <c r="D74" s="155"/>
      <c r="E74" s="101" t="s">
        <v>151</v>
      </c>
      <c r="F74" s="102"/>
      <c r="G74" s="103">
        <v>1700000</v>
      </c>
      <c r="H74" s="158">
        <f t="shared" si="10"/>
        <v>257264967.45000005</v>
      </c>
      <c r="J74" s="122">
        <f t="shared" si="0"/>
        <v>0</v>
      </c>
      <c r="K74" s="123">
        <f t="shared" si="1"/>
        <v>17</v>
      </c>
      <c r="L74" s="124" t="str">
        <f t="shared" si="2"/>
        <v>Desember</v>
      </c>
      <c r="M74" s="118" t="str">
        <f t="shared" si="3"/>
        <v xml:space="preserve"> </v>
      </c>
      <c r="N74" s="115" t="str">
        <f t="shared" si="4"/>
        <v>KB/TK Diterima kas tunai di Bendahara</v>
      </c>
      <c r="O74" s="118" t="s">
        <v>127</v>
      </c>
      <c r="P74" s="125" t="str">
        <f t="shared" si="5"/>
        <v>Diterima kas tunai di Bendahara</v>
      </c>
      <c r="Q74" s="126">
        <f t="shared" si="6"/>
        <v>1700000</v>
      </c>
      <c r="R74" s="126">
        <f t="shared" si="7"/>
        <v>1700000</v>
      </c>
      <c r="S74" s="115"/>
      <c r="T74" s="118" t="str">
        <f t="shared" si="8"/>
        <v>UNIT</v>
      </c>
      <c r="U74" s="127" t="str">
        <f t="shared" si="9"/>
        <v>UNITKB/TK Diterima kas tunai di Bendahara</v>
      </c>
    </row>
    <row r="75" spans="1:21" s="187" customFormat="1" ht="16.05" customHeight="1" x14ac:dyDescent="0.3">
      <c r="A75" s="218">
        <v>62</v>
      </c>
      <c r="B75" s="104">
        <v>46008</v>
      </c>
      <c r="C75" s="155"/>
      <c r="D75" s="155"/>
      <c r="E75" s="101" t="s">
        <v>160</v>
      </c>
      <c r="F75" s="102">
        <v>2500000</v>
      </c>
      <c r="G75" s="103"/>
      <c r="H75" s="158">
        <f t="shared" si="10"/>
        <v>259764967.45000005</v>
      </c>
      <c r="J75" s="188">
        <f t="shared" ref="J75:J76" si="11">D75</f>
        <v>0</v>
      </c>
      <c r="K75" s="189">
        <f t="shared" ref="K75:K76" si="12">DAY(B75)</f>
        <v>17</v>
      </c>
      <c r="L75" s="190" t="str">
        <f t="shared" si="2"/>
        <v>Desember</v>
      </c>
      <c r="M75" s="181" t="str">
        <f t="shared" ref="M75:M76" si="13">IF(J75&lt;1," ","JV-KB/TK-"&amp;$L$11&amp;"-"&amp;J75)</f>
        <v xml:space="preserve"> </v>
      </c>
      <c r="N75" s="191" t="str">
        <f t="shared" ref="N75:N76" si="14">"KB/TK "&amp;E75</f>
        <v>KB/TK Pengambilan Droping</v>
      </c>
      <c r="O75" s="181" t="s">
        <v>127</v>
      </c>
      <c r="P75" s="192" t="str">
        <f t="shared" ref="P75:P76" si="15">E75</f>
        <v>Pengambilan Droping</v>
      </c>
      <c r="Q75" s="193">
        <f t="shared" ref="Q75:Q76" si="16">F75+G75</f>
        <v>2500000</v>
      </c>
      <c r="R75" s="193">
        <f t="shared" ref="R75:R76" si="17">Q75</f>
        <v>2500000</v>
      </c>
      <c r="S75" s="191"/>
      <c r="T75" s="181" t="str">
        <f t="shared" si="8"/>
        <v>UNIT</v>
      </c>
      <c r="U75" s="194" t="str">
        <f t="shared" ref="U75:U76" si="18">CONCATENATE(T75,N75)</f>
        <v>UNITKB/TK Pengambilan Droping</v>
      </c>
    </row>
    <row r="76" spans="1:21" ht="16.05" customHeight="1" x14ac:dyDescent="0.3">
      <c r="A76" s="162">
        <v>63</v>
      </c>
      <c r="B76" s="104">
        <v>46008</v>
      </c>
      <c r="C76" s="155"/>
      <c r="D76" s="155"/>
      <c r="E76" s="101" t="s">
        <v>151</v>
      </c>
      <c r="F76" s="102"/>
      <c r="G76" s="103">
        <v>2500000</v>
      </c>
      <c r="H76" s="158">
        <f t="shared" si="10"/>
        <v>257264967.45000005</v>
      </c>
      <c r="J76" s="122">
        <f t="shared" si="11"/>
        <v>0</v>
      </c>
      <c r="K76" s="123">
        <f t="shared" si="12"/>
        <v>17</v>
      </c>
      <c r="L76" s="124" t="str">
        <f t="shared" ref="L76" si="19">PROPER(TRIM(MID(SUBSTITUTE($B$3," ",REPT(" ",99)),99*INT((LEN($B$3)-LEN(SUBSTITUTE($B$3," ","")))/2),99)))</f>
        <v>Desember</v>
      </c>
      <c r="M76" s="118" t="str">
        <f t="shared" si="13"/>
        <v xml:space="preserve"> </v>
      </c>
      <c r="N76" s="115" t="str">
        <f t="shared" si="14"/>
        <v>KB/TK Diterima kas tunai di Bendahara</v>
      </c>
      <c r="O76" s="118" t="s">
        <v>127</v>
      </c>
      <c r="P76" s="125" t="str">
        <f t="shared" si="15"/>
        <v>Diterima kas tunai di Bendahara</v>
      </c>
      <c r="Q76" s="126">
        <f t="shared" si="16"/>
        <v>2500000</v>
      </c>
      <c r="R76" s="126">
        <f t="shared" si="17"/>
        <v>2500000</v>
      </c>
      <c r="S76" s="115"/>
      <c r="T76" s="118" t="str">
        <f t="shared" ref="T76" si="20">$T$10</f>
        <v>UNIT</v>
      </c>
      <c r="U76" s="127" t="str">
        <f t="shared" si="18"/>
        <v>UNITKB/TK Diterima kas tunai di Bendahara</v>
      </c>
    </row>
    <row r="77" spans="1:21" ht="16.05" customHeight="1" x14ac:dyDescent="0.3">
      <c r="A77" s="218">
        <v>64</v>
      </c>
      <c r="B77" s="104">
        <v>46008</v>
      </c>
      <c r="C77" s="155">
        <v>511107</v>
      </c>
      <c r="D77" s="155">
        <v>44</v>
      </c>
      <c r="E77" s="101" t="s">
        <v>99</v>
      </c>
      <c r="F77" s="102"/>
      <c r="G77" s="103">
        <v>755700</v>
      </c>
      <c r="H77" s="158">
        <f t="shared" ref="H77:H103" si="21">H76+F77-G77</f>
        <v>256509267.45000005</v>
      </c>
      <c r="J77" s="122">
        <f t="shared" ref="J77:J83" si="22">D77</f>
        <v>44</v>
      </c>
      <c r="K77" s="123">
        <f t="shared" ref="K77:K83" si="23">DAY(B77)</f>
        <v>17</v>
      </c>
      <c r="L77" s="124" t="str">
        <f t="shared" ref="L77:L103" si="24">PROPER(TRIM(MID(SUBSTITUTE($B$3," ",REPT(" ",99)),99*INT((LEN($B$3)-LEN(SUBSTITUTE($B$3," ","")))/2),99)))</f>
        <v>Desember</v>
      </c>
      <c r="M77" s="118" t="str">
        <f t="shared" ref="M77:M83" si="25">IF(J77&lt;1," ","JV-KB/TK-"&amp;$L$11&amp;"-"&amp;J77)</f>
        <v>JV-KB/TK-Desember-44</v>
      </c>
      <c r="N77" s="115" t="str">
        <f t="shared" ref="N77:N83" si="26">"KB/TK "&amp;E77</f>
        <v>KB/TK Happy Day (Batike inyong / Cita-citaku / Aksiku)</v>
      </c>
      <c r="O77" s="118" t="s">
        <v>127</v>
      </c>
      <c r="P77" s="125" t="str">
        <f t="shared" ref="P77:P83" si="27">E77</f>
        <v>Happy Day (Batike inyong / Cita-citaku / Aksiku)</v>
      </c>
      <c r="Q77" s="126">
        <f t="shared" ref="Q77:Q83" si="28">F77+G77</f>
        <v>755700</v>
      </c>
      <c r="R77" s="126">
        <f t="shared" ref="R77:R83" si="29">Q77</f>
        <v>755700</v>
      </c>
      <c r="S77" s="115"/>
      <c r="T77" s="118" t="str">
        <f t="shared" ref="T77:T103" si="30">$T$10</f>
        <v>UNIT</v>
      </c>
      <c r="U77" s="127" t="str">
        <f t="shared" ref="U77:U83" si="31">CONCATENATE(T77,N77)</f>
        <v>UNITKB/TK Happy Day (Batike inyong / Cita-citaku / Aksiku)</v>
      </c>
    </row>
    <row r="78" spans="1:21" ht="16.05" customHeight="1" x14ac:dyDescent="0.3">
      <c r="A78" s="162">
        <v>65</v>
      </c>
      <c r="B78" s="104">
        <v>46008</v>
      </c>
      <c r="C78" s="155">
        <v>512101</v>
      </c>
      <c r="D78" s="155">
        <v>45</v>
      </c>
      <c r="E78" s="101" t="s">
        <v>205</v>
      </c>
      <c r="F78" s="102"/>
      <c r="G78" s="103">
        <v>748000</v>
      </c>
      <c r="H78" s="158">
        <f t="shared" si="21"/>
        <v>255761267.45000005</v>
      </c>
      <c r="J78" s="122">
        <f t="shared" si="22"/>
        <v>45</v>
      </c>
      <c r="K78" s="123">
        <f t="shared" si="23"/>
        <v>17</v>
      </c>
      <c r="L78" s="124" t="str">
        <f t="shared" si="24"/>
        <v>Desember</v>
      </c>
      <c r="M78" s="118" t="str">
        <f t="shared" si="25"/>
        <v>JV-KB/TK-Desember-45</v>
      </c>
      <c r="N78" s="115" t="str">
        <f t="shared" si="26"/>
        <v>KB/TK Program Tahunan</v>
      </c>
      <c r="O78" s="118" t="s">
        <v>127</v>
      </c>
      <c r="P78" s="125" t="str">
        <f t="shared" si="27"/>
        <v>Program Tahunan</v>
      </c>
      <c r="Q78" s="126">
        <f t="shared" si="28"/>
        <v>748000</v>
      </c>
      <c r="R78" s="126">
        <f t="shared" si="29"/>
        <v>748000</v>
      </c>
      <c r="S78" s="115"/>
      <c r="T78" s="118" t="str">
        <f t="shared" si="30"/>
        <v>UNIT</v>
      </c>
      <c r="U78" s="127" t="str">
        <f t="shared" si="31"/>
        <v>UNITKB/TK Program Tahunan</v>
      </c>
    </row>
    <row r="79" spans="1:21" ht="16.05" customHeight="1" x14ac:dyDescent="0.3">
      <c r="A79" s="162">
        <v>67</v>
      </c>
      <c r="B79" s="104">
        <v>46008</v>
      </c>
      <c r="C79" s="155">
        <v>515106</v>
      </c>
      <c r="D79" s="155">
        <v>46</v>
      </c>
      <c r="E79" s="101" t="s">
        <v>206</v>
      </c>
      <c r="F79" s="102"/>
      <c r="G79" s="103">
        <v>377500</v>
      </c>
      <c r="H79" s="158">
        <f t="shared" si="21"/>
        <v>255383767.45000005</v>
      </c>
      <c r="J79" s="122">
        <f t="shared" si="22"/>
        <v>46</v>
      </c>
      <c r="K79" s="123">
        <f t="shared" si="23"/>
        <v>17</v>
      </c>
      <c r="L79" s="124" t="str">
        <f t="shared" si="24"/>
        <v>Desember</v>
      </c>
      <c r="M79" s="118" t="str">
        <f t="shared" si="25"/>
        <v>JV-KB/TK-Desember-46</v>
      </c>
      <c r="N79" s="115" t="str">
        <f t="shared" si="26"/>
        <v>KB/TK Perawatan CCTV</v>
      </c>
      <c r="O79" s="118" t="s">
        <v>127</v>
      </c>
      <c r="P79" s="125" t="str">
        <f t="shared" si="27"/>
        <v>Perawatan CCTV</v>
      </c>
      <c r="Q79" s="126">
        <f t="shared" si="28"/>
        <v>377500</v>
      </c>
      <c r="R79" s="126">
        <f t="shared" si="29"/>
        <v>377500</v>
      </c>
      <c r="S79" s="115"/>
      <c r="T79" s="118" t="str">
        <f t="shared" si="30"/>
        <v>UNIT</v>
      </c>
      <c r="U79" s="127" t="str">
        <f t="shared" si="31"/>
        <v>UNITKB/TK Perawatan CCTV</v>
      </c>
    </row>
    <row r="80" spans="1:21" s="187" customFormat="1" ht="16.05" customHeight="1" x14ac:dyDescent="0.3">
      <c r="A80" s="218">
        <v>68</v>
      </c>
      <c r="B80" s="104">
        <v>46010</v>
      </c>
      <c r="C80" s="155">
        <v>512201</v>
      </c>
      <c r="D80" s="155">
        <v>47</v>
      </c>
      <c r="E80" s="101" t="s">
        <v>178</v>
      </c>
      <c r="F80" s="102"/>
      <c r="G80" s="103">
        <v>844700</v>
      </c>
      <c r="H80" s="158">
        <f t="shared" si="21"/>
        <v>254539067.45000005</v>
      </c>
      <c r="J80" s="122">
        <f t="shared" si="22"/>
        <v>47</v>
      </c>
      <c r="K80" s="123">
        <f t="shared" si="23"/>
        <v>19</v>
      </c>
      <c r="L80" s="124" t="str">
        <f t="shared" si="24"/>
        <v>Desember</v>
      </c>
      <c r="M80" s="118" t="str">
        <f t="shared" si="25"/>
        <v>JV-KB/TK-Desember-47</v>
      </c>
      <c r="N80" s="115" t="str">
        <f t="shared" si="26"/>
        <v>KB/TK Program Semester</v>
      </c>
      <c r="O80" s="118" t="s">
        <v>127</v>
      </c>
      <c r="P80" s="125" t="str">
        <f t="shared" si="27"/>
        <v>Program Semester</v>
      </c>
      <c r="Q80" s="126">
        <f t="shared" si="28"/>
        <v>844700</v>
      </c>
      <c r="R80" s="126">
        <f t="shared" si="29"/>
        <v>844700</v>
      </c>
      <c r="S80" s="115"/>
      <c r="T80" s="118" t="str">
        <f t="shared" si="30"/>
        <v>UNIT</v>
      </c>
      <c r="U80" s="127" t="str">
        <f t="shared" si="31"/>
        <v>UNITKB/TK Program Semester</v>
      </c>
    </row>
    <row r="81" spans="1:21" ht="16.05" customHeight="1" x14ac:dyDescent="0.3">
      <c r="A81" s="162">
        <v>69</v>
      </c>
      <c r="B81" s="104">
        <v>46011</v>
      </c>
      <c r="C81" s="155">
        <v>531008</v>
      </c>
      <c r="D81" s="155">
        <v>48</v>
      </c>
      <c r="E81" s="156" t="s">
        <v>108</v>
      </c>
      <c r="F81" s="102"/>
      <c r="G81" s="103">
        <v>800000</v>
      </c>
      <c r="H81" s="158">
        <f t="shared" si="21"/>
        <v>253739067.45000005</v>
      </c>
      <c r="J81" s="122">
        <f t="shared" si="22"/>
        <v>48</v>
      </c>
      <c r="K81" s="123">
        <f t="shared" si="23"/>
        <v>20</v>
      </c>
      <c r="L81" s="124" t="str">
        <f t="shared" si="24"/>
        <v>Desember</v>
      </c>
      <c r="M81" s="118" t="str">
        <f t="shared" si="25"/>
        <v>JV-KB/TK-Desember-48</v>
      </c>
      <c r="N81" s="115" t="str">
        <f t="shared" si="26"/>
        <v>KB/TK Home Visit SDM</v>
      </c>
      <c r="O81" s="118" t="s">
        <v>127</v>
      </c>
      <c r="P81" s="125" t="str">
        <f t="shared" si="27"/>
        <v>Home Visit SDM</v>
      </c>
      <c r="Q81" s="126">
        <f t="shared" si="28"/>
        <v>800000</v>
      </c>
      <c r="R81" s="126">
        <f t="shared" si="29"/>
        <v>800000</v>
      </c>
      <c r="S81" s="115"/>
      <c r="T81" s="118" t="str">
        <f t="shared" si="30"/>
        <v>UNIT</v>
      </c>
      <c r="U81" s="127" t="str">
        <f t="shared" si="31"/>
        <v>UNITKB/TK Home Visit SDM</v>
      </c>
    </row>
    <row r="82" spans="1:21" ht="16.05" customHeight="1" x14ac:dyDescent="0.3">
      <c r="A82" s="218">
        <v>70</v>
      </c>
      <c r="B82" s="104">
        <v>46020</v>
      </c>
      <c r="C82" s="155">
        <v>514060</v>
      </c>
      <c r="D82" s="155">
        <v>49</v>
      </c>
      <c r="E82" s="101" t="s">
        <v>111</v>
      </c>
      <c r="F82" s="102"/>
      <c r="G82" s="103">
        <v>1705000</v>
      </c>
      <c r="H82" s="158">
        <f t="shared" si="21"/>
        <v>252034067.45000005</v>
      </c>
      <c r="J82" s="122">
        <f t="shared" si="22"/>
        <v>49</v>
      </c>
      <c r="K82" s="123">
        <f t="shared" si="23"/>
        <v>29</v>
      </c>
      <c r="L82" s="124" t="str">
        <f t="shared" si="24"/>
        <v>Desember</v>
      </c>
      <c r="M82" s="118" t="str">
        <f t="shared" si="25"/>
        <v>JV-KB/TK-Desember-49</v>
      </c>
      <c r="N82" s="115" t="str">
        <f t="shared" si="26"/>
        <v>KB/TK Mabit /Bina Ukhuwah Asatidzah</v>
      </c>
      <c r="O82" s="118" t="s">
        <v>127</v>
      </c>
      <c r="P82" s="125" t="str">
        <f t="shared" si="27"/>
        <v>Mabit /Bina Ukhuwah Asatidzah</v>
      </c>
      <c r="Q82" s="126">
        <f t="shared" si="28"/>
        <v>1705000</v>
      </c>
      <c r="R82" s="126">
        <f t="shared" si="29"/>
        <v>1705000</v>
      </c>
      <c r="S82" s="115"/>
      <c r="T82" s="118" t="str">
        <f t="shared" si="30"/>
        <v>UNIT</v>
      </c>
      <c r="U82" s="127" t="str">
        <f t="shared" si="31"/>
        <v>UNITKB/TK Mabit /Bina Ukhuwah Asatidzah</v>
      </c>
    </row>
    <row r="83" spans="1:21" ht="16.05" customHeight="1" x14ac:dyDescent="0.3">
      <c r="A83" s="162">
        <v>71</v>
      </c>
      <c r="B83" s="104">
        <v>46020</v>
      </c>
      <c r="C83" s="155">
        <v>515114</v>
      </c>
      <c r="D83" s="155">
        <v>50</v>
      </c>
      <c r="E83" s="156" t="s">
        <v>104</v>
      </c>
      <c r="F83" s="102"/>
      <c r="G83" s="103">
        <v>1010000</v>
      </c>
      <c r="H83" s="158">
        <f t="shared" si="21"/>
        <v>251024067.45000005</v>
      </c>
      <c r="J83" s="122">
        <f t="shared" si="22"/>
        <v>50</v>
      </c>
      <c r="K83" s="123">
        <f t="shared" si="23"/>
        <v>29</v>
      </c>
      <c r="L83" s="124" t="str">
        <f t="shared" si="24"/>
        <v>Desember</v>
      </c>
      <c r="M83" s="118" t="str">
        <f t="shared" si="25"/>
        <v>JV-KB/TK-Desember-50</v>
      </c>
      <c r="N83" s="115" t="str">
        <f t="shared" si="26"/>
        <v>KB/TK Perawatan Karpet dan Sarana Ibadah</v>
      </c>
      <c r="O83" s="118" t="s">
        <v>127</v>
      </c>
      <c r="P83" s="125" t="str">
        <f t="shared" si="27"/>
        <v>Perawatan Karpet dan Sarana Ibadah</v>
      </c>
      <c r="Q83" s="126">
        <f t="shared" si="28"/>
        <v>1010000</v>
      </c>
      <c r="R83" s="126">
        <f t="shared" si="29"/>
        <v>1010000</v>
      </c>
      <c r="S83" s="115"/>
      <c r="T83" s="118" t="str">
        <f t="shared" si="30"/>
        <v>UNIT</v>
      </c>
      <c r="U83" s="127" t="str">
        <f t="shared" si="31"/>
        <v>UNITKB/TK Perawatan Karpet dan Sarana Ibadah</v>
      </c>
    </row>
    <row r="84" spans="1:21" ht="16.05" customHeight="1" x14ac:dyDescent="0.3">
      <c r="A84" s="218">
        <v>72</v>
      </c>
      <c r="B84" s="104">
        <v>46020</v>
      </c>
      <c r="C84" s="155">
        <v>516120</v>
      </c>
      <c r="D84" s="155">
        <v>51</v>
      </c>
      <c r="E84" s="101" t="s">
        <v>130</v>
      </c>
      <c r="F84" s="102"/>
      <c r="G84" s="103">
        <v>544700</v>
      </c>
      <c r="H84" s="158">
        <f t="shared" si="21"/>
        <v>250479367.45000005</v>
      </c>
      <c r="J84" s="122">
        <f t="shared" ref="J84:J103" si="32">D84</f>
        <v>51</v>
      </c>
      <c r="K84" s="123">
        <f t="shared" ref="K84:K103" si="33">DAY(B84)</f>
        <v>29</v>
      </c>
      <c r="L84" s="124" t="str">
        <f t="shared" si="24"/>
        <v>Desember</v>
      </c>
      <c r="M84" s="118" t="str">
        <f t="shared" ref="M84:M103" si="34">IF(J84&lt;1," ","JV-KB/TK-"&amp;$L$11&amp;"-"&amp;J84)</f>
        <v>JV-KB/TK-Desember-51</v>
      </c>
      <c r="N84" s="115" t="str">
        <f t="shared" ref="N84:N103" si="35">"KB/TK "&amp;E84</f>
        <v>KB/TK Rapat Kerja Sekolah</v>
      </c>
      <c r="O84" s="118" t="s">
        <v>127</v>
      </c>
      <c r="P84" s="125" t="str">
        <f t="shared" ref="P84:P103" si="36">E84</f>
        <v>Rapat Kerja Sekolah</v>
      </c>
      <c r="Q84" s="126">
        <f t="shared" ref="Q84:Q103" si="37">F84+G84</f>
        <v>544700</v>
      </c>
      <c r="R84" s="126">
        <f t="shared" ref="R84:R103" si="38">Q84</f>
        <v>544700</v>
      </c>
      <c r="S84" s="115"/>
      <c r="T84" s="118" t="str">
        <f t="shared" si="30"/>
        <v>UNIT</v>
      </c>
      <c r="U84" s="127" t="str">
        <f t="shared" ref="U84:U103" si="39">CONCATENATE(T84,N84)</f>
        <v>UNITKB/TK Rapat Kerja Sekolah</v>
      </c>
    </row>
    <row r="85" spans="1:21" ht="16.05" customHeight="1" x14ac:dyDescent="0.3">
      <c r="A85" s="162">
        <v>73</v>
      </c>
      <c r="B85" s="104">
        <v>46021</v>
      </c>
      <c r="C85" s="155">
        <v>516010</v>
      </c>
      <c r="D85" s="155">
        <v>52</v>
      </c>
      <c r="E85" s="101" t="s">
        <v>185</v>
      </c>
      <c r="F85" s="102"/>
      <c r="G85" s="103">
        <v>3000000</v>
      </c>
      <c r="H85" s="158">
        <f t="shared" si="21"/>
        <v>247479367.45000005</v>
      </c>
      <c r="J85" s="122">
        <f t="shared" si="32"/>
        <v>52</v>
      </c>
      <c r="K85" s="123">
        <f t="shared" si="33"/>
        <v>30</v>
      </c>
      <c r="L85" s="124" t="str">
        <f t="shared" si="24"/>
        <v>Desember</v>
      </c>
      <c r="M85" s="118" t="str">
        <f t="shared" si="34"/>
        <v>JV-KB/TK-Desember-52</v>
      </c>
      <c r="N85" s="115" t="str">
        <f t="shared" si="35"/>
        <v>KB/TK Akreditasi Sekolah</v>
      </c>
      <c r="O85" s="118" t="s">
        <v>127</v>
      </c>
      <c r="P85" s="125" t="str">
        <f t="shared" si="36"/>
        <v>Akreditasi Sekolah</v>
      </c>
      <c r="Q85" s="126">
        <f t="shared" si="37"/>
        <v>3000000</v>
      </c>
      <c r="R85" s="126">
        <f t="shared" si="38"/>
        <v>3000000</v>
      </c>
      <c r="S85" s="115"/>
      <c r="T85" s="118" t="str">
        <f t="shared" si="30"/>
        <v>UNIT</v>
      </c>
      <c r="U85" s="127" t="str">
        <f t="shared" si="39"/>
        <v>UNITKB/TK Akreditasi Sekolah</v>
      </c>
    </row>
    <row r="86" spans="1:21" ht="16.05" customHeight="1" x14ac:dyDescent="0.3">
      <c r="A86" s="218">
        <v>74</v>
      </c>
      <c r="B86" s="104">
        <v>46022</v>
      </c>
      <c r="C86" s="155"/>
      <c r="D86" s="155"/>
      <c r="E86" s="101" t="s">
        <v>160</v>
      </c>
      <c r="F86" s="102">
        <v>15950000</v>
      </c>
      <c r="G86" s="103">
        <v>0</v>
      </c>
      <c r="H86" s="158">
        <f t="shared" si="21"/>
        <v>263429367.45000005</v>
      </c>
      <c r="J86" s="122">
        <f t="shared" si="32"/>
        <v>0</v>
      </c>
      <c r="K86" s="123">
        <f t="shared" si="33"/>
        <v>31</v>
      </c>
      <c r="L86" s="124" t="str">
        <f t="shared" si="24"/>
        <v>Desember</v>
      </c>
      <c r="M86" s="118" t="str">
        <f t="shared" si="34"/>
        <v xml:space="preserve"> </v>
      </c>
      <c r="N86" s="115" t="str">
        <f t="shared" si="35"/>
        <v>KB/TK Pengambilan Droping</v>
      </c>
      <c r="O86" s="118" t="s">
        <v>127</v>
      </c>
      <c r="P86" s="125" t="str">
        <f t="shared" si="36"/>
        <v>Pengambilan Droping</v>
      </c>
      <c r="Q86" s="126">
        <f t="shared" si="37"/>
        <v>15950000</v>
      </c>
      <c r="R86" s="126">
        <f t="shared" si="38"/>
        <v>15950000</v>
      </c>
      <c r="S86" s="115"/>
      <c r="T86" s="118" t="str">
        <f t="shared" si="30"/>
        <v>UNIT</v>
      </c>
      <c r="U86" s="127" t="str">
        <f t="shared" si="39"/>
        <v>UNITKB/TK Pengambilan Droping</v>
      </c>
    </row>
    <row r="87" spans="1:21" ht="16.05" customHeight="1" x14ac:dyDescent="0.3">
      <c r="A87" s="162">
        <v>75</v>
      </c>
      <c r="B87" s="104">
        <v>46022</v>
      </c>
      <c r="C87" s="155"/>
      <c r="D87" s="155"/>
      <c r="E87" s="101" t="s">
        <v>151</v>
      </c>
      <c r="F87" s="102"/>
      <c r="G87" s="102">
        <v>15950000</v>
      </c>
      <c r="H87" s="158">
        <f t="shared" si="21"/>
        <v>247479367.45000005</v>
      </c>
      <c r="J87" s="122">
        <f t="shared" si="32"/>
        <v>0</v>
      </c>
      <c r="K87" s="123">
        <f t="shared" si="33"/>
        <v>31</v>
      </c>
      <c r="L87" s="124" t="str">
        <f t="shared" si="24"/>
        <v>Desember</v>
      </c>
      <c r="M87" s="118" t="str">
        <f t="shared" si="34"/>
        <v xml:space="preserve"> </v>
      </c>
      <c r="N87" s="115" t="str">
        <f t="shared" si="35"/>
        <v>KB/TK Diterima kas tunai di Bendahara</v>
      </c>
      <c r="O87" s="118" t="s">
        <v>127</v>
      </c>
      <c r="P87" s="125" t="str">
        <f t="shared" si="36"/>
        <v>Diterima kas tunai di Bendahara</v>
      </c>
      <c r="Q87" s="126">
        <f t="shared" si="37"/>
        <v>15950000</v>
      </c>
      <c r="R87" s="126">
        <f t="shared" si="38"/>
        <v>15950000</v>
      </c>
      <c r="S87" s="115"/>
      <c r="T87" s="118" t="str">
        <f t="shared" si="30"/>
        <v>UNIT</v>
      </c>
      <c r="U87" s="127" t="str">
        <f t="shared" si="39"/>
        <v>UNITKB/TK Diterima kas tunai di Bendahara</v>
      </c>
    </row>
    <row r="88" spans="1:21" ht="16.05" customHeight="1" x14ac:dyDescent="0.3">
      <c r="A88" s="218">
        <v>76</v>
      </c>
      <c r="B88" s="104">
        <v>46022</v>
      </c>
      <c r="C88" s="155"/>
      <c r="D88" s="155"/>
      <c r="E88" s="101" t="s">
        <v>23</v>
      </c>
      <c r="F88" s="102"/>
      <c r="G88" s="103">
        <v>8570.33</v>
      </c>
      <c r="H88" s="158">
        <f t="shared" si="21"/>
        <v>247470797.12000003</v>
      </c>
      <c r="J88" s="122">
        <f t="shared" si="32"/>
        <v>0</v>
      </c>
      <c r="K88" s="123">
        <f t="shared" si="33"/>
        <v>31</v>
      </c>
      <c r="L88" s="124" t="str">
        <f t="shared" si="24"/>
        <v>Desember</v>
      </c>
      <c r="M88" s="118" t="str">
        <f t="shared" si="34"/>
        <v xml:space="preserve"> </v>
      </c>
      <c r="N88" s="115" t="str">
        <f t="shared" si="35"/>
        <v>KB/TK Pajak</v>
      </c>
      <c r="O88" s="118" t="s">
        <v>127</v>
      </c>
      <c r="P88" s="125" t="str">
        <f t="shared" si="36"/>
        <v>Pajak</v>
      </c>
      <c r="Q88" s="126">
        <f t="shared" si="37"/>
        <v>8570.33</v>
      </c>
      <c r="R88" s="126">
        <f t="shared" si="38"/>
        <v>8570.33</v>
      </c>
      <c r="S88" s="115"/>
      <c r="T88" s="118" t="str">
        <f t="shared" si="30"/>
        <v>UNIT</v>
      </c>
      <c r="U88" s="127" t="str">
        <f t="shared" si="39"/>
        <v>UNITKB/TK Pajak</v>
      </c>
    </row>
    <row r="89" spans="1:21" ht="16.05" customHeight="1" x14ac:dyDescent="0.3">
      <c r="A89" s="162">
        <v>77</v>
      </c>
      <c r="B89" s="104">
        <v>46022</v>
      </c>
      <c r="C89" s="155"/>
      <c r="D89" s="155"/>
      <c r="E89" s="101" t="s">
        <v>126</v>
      </c>
      <c r="F89" s="102">
        <v>42851.65</v>
      </c>
      <c r="G89" s="103"/>
      <c r="H89" s="158">
        <f t="shared" si="21"/>
        <v>247513648.77000004</v>
      </c>
      <c r="J89" s="122">
        <f t="shared" si="32"/>
        <v>0</v>
      </c>
      <c r="K89" s="123">
        <f t="shared" si="33"/>
        <v>31</v>
      </c>
      <c r="L89" s="124" t="str">
        <f t="shared" si="24"/>
        <v>Desember</v>
      </c>
      <c r="M89" s="118" t="str">
        <f t="shared" si="34"/>
        <v xml:space="preserve"> </v>
      </c>
      <c r="N89" s="115" t="str">
        <f t="shared" si="35"/>
        <v>KB/TK Bagi Hasil atau Bonus</v>
      </c>
      <c r="O89" s="118" t="s">
        <v>127</v>
      </c>
      <c r="P89" s="125" t="str">
        <f t="shared" si="36"/>
        <v>Bagi Hasil atau Bonus</v>
      </c>
      <c r="Q89" s="126">
        <f t="shared" si="37"/>
        <v>42851.65</v>
      </c>
      <c r="R89" s="126">
        <f t="shared" si="38"/>
        <v>42851.65</v>
      </c>
      <c r="S89" s="115"/>
      <c r="T89" s="118" t="str">
        <f t="shared" si="30"/>
        <v>UNIT</v>
      </c>
      <c r="U89" s="127" t="str">
        <f t="shared" si="39"/>
        <v>UNITKB/TK Bagi Hasil atau Bonus</v>
      </c>
    </row>
    <row r="90" spans="1:21" ht="16.05" customHeight="1" x14ac:dyDescent="0.3">
      <c r="A90" s="218">
        <v>78</v>
      </c>
      <c r="B90" s="104">
        <v>46022</v>
      </c>
      <c r="C90" s="155"/>
      <c r="D90" s="155"/>
      <c r="E90" s="101" t="s">
        <v>160</v>
      </c>
      <c r="F90" s="102">
        <v>10000000</v>
      </c>
      <c r="G90" s="103"/>
      <c r="H90" s="158">
        <f t="shared" si="21"/>
        <v>257513648.77000004</v>
      </c>
      <c r="J90" s="122">
        <f t="shared" si="32"/>
        <v>0</v>
      </c>
      <c r="K90" s="123">
        <f t="shared" si="33"/>
        <v>31</v>
      </c>
      <c r="L90" s="124" t="str">
        <f t="shared" si="24"/>
        <v>Desember</v>
      </c>
      <c r="M90" s="118" t="str">
        <f t="shared" si="34"/>
        <v xml:space="preserve"> </v>
      </c>
      <c r="N90" s="115" t="str">
        <f t="shared" si="35"/>
        <v>KB/TK Pengambilan Droping</v>
      </c>
      <c r="O90" s="118" t="s">
        <v>127</v>
      </c>
      <c r="P90" s="125" t="str">
        <f t="shared" si="36"/>
        <v>Pengambilan Droping</v>
      </c>
      <c r="Q90" s="126">
        <f t="shared" si="37"/>
        <v>10000000</v>
      </c>
      <c r="R90" s="126">
        <f t="shared" si="38"/>
        <v>10000000</v>
      </c>
      <c r="S90" s="115"/>
      <c r="T90" s="118" t="str">
        <f t="shared" si="30"/>
        <v>UNIT</v>
      </c>
      <c r="U90" s="127" t="str">
        <f t="shared" si="39"/>
        <v>UNITKB/TK Pengambilan Droping</v>
      </c>
    </row>
    <row r="91" spans="1:21" ht="16.05" customHeight="1" x14ac:dyDescent="0.3">
      <c r="A91" s="162">
        <v>79</v>
      </c>
      <c r="B91" s="104">
        <v>46022</v>
      </c>
      <c r="C91" s="155"/>
      <c r="D91" s="155"/>
      <c r="E91" s="101" t="s">
        <v>151</v>
      </c>
      <c r="F91" s="102"/>
      <c r="G91" s="103">
        <v>10000000</v>
      </c>
      <c r="H91" s="158">
        <f t="shared" si="21"/>
        <v>247513648.77000004</v>
      </c>
      <c r="J91" s="122">
        <f t="shared" si="32"/>
        <v>0</v>
      </c>
      <c r="K91" s="123">
        <f t="shared" si="33"/>
        <v>31</v>
      </c>
      <c r="L91" s="124" t="str">
        <f t="shared" si="24"/>
        <v>Desember</v>
      </c>
      <c r="M91" s="118" t="str">
        <f t="shared" si="34"/>
        <v xml:space="preserve"> </v>
      </c>
      <c r="N91" s="115" t="str">
        <f t="shared" si="35"/>
        <v>KB/TK Diterima kas tunai di Bendahara</v>
      </c>
      <c r="O91" s="118" t="s">
        <v>127</v>
      </c>
      <c r="P91" s="125" t="str">
        <f t="shared" si="36"/>
        <v>Diterima kas tunai di Bendahara</v>
      </c>
      <c r="Q91" s="126">
        <f t="shared" si="37"/>
        <v>10000000</v>
      </c>
      <c r="R91" s="126">
        <f t="shared" si="38"/>
        <v>10000000</v>
      </c>
      <c r="S91" s="115"/>
      <c r="T91" s="118" t="str">
        <f t="shared" si="30"/>
        <v>UNIT</v>
      </c>
      <c r="U91" s="127" t="str">
        <f t="shared" si="39"/>
        <v>UNITKB/TK Diterima kas tunai di Bendahara</v>
      </c>
    </row>
    <row r="92" spans="1:21" ht="16.05" customHeight="1" x14ac:dyDescent="0.3">
      <c r="A92" s="218">
        <v>80</v>
      </c>
      <c r="B92" s="104">
        <v>46022</v>
      </c>
      <c r="C92" s="155">
        <v>511401</v>
      </c>
      <c r="D92" s="155">
        <v>53</v>
      </c>
      <c r="E92" s="101" t="s">
        <v>207</v>
      </c>
      <c r="F92" s="102"/>
      <c r="G92" s="103">
        <v>7224600</v>
      </c>
      <c r="H92" s="158">
        <f t="shared" si="21"/>
        <v>240289048.77000004</v>
      </c>
      <c r="J92" s="122">
        <f t="shared" si="32"/>
        <v>53</v>
      </c>
      <c r="K92" s="123">
        <f t="shared" si="33"/>
        <v>31</v>
      </c>
      <c r="L92" s="124" t="str">
        <f t="shared" si="24"/>
        <v>Desember</v>
      </c>
      <c r="M92" s="118" t="str">
        <f t="shared" si="34"/>
        <v>JV-KB/TK-Desember-53</v>
      </c>
      <c r="N92" s="115" t="str">
        <f t="shared" si="35"/>
        <v>KB/TK Class Meeting</v>
      </c>
      <c r="O92" s="118" t="s">
        <v>127</v>
      </c>
      <c r="P92" s="125" t="str">
        <f t="shared" si="36"/>
        <v>Class Meeting</v>
      </c>
      <c r="Q92" s="126">
        <f t="shared" si="37"/>
        <v>7224600</v>
      </c>
      <c r="R92" s="126">
        <f t="shared" si="38"/>
        <v>7224600</v>
      </c>
      <c r="S92" s="115"/>
      <c r="T92" s="118" t="str">
        <f t="shared" si="30"/>
        <v>UNIT</v>
      </c>
      <c r="U92" s="127" t="str">
        <f t="shared" si="39"/>
        <v>UNITKB/TK Class Meeting</v>
      </c>
    </row>
    <row r="93" spans="1:21" ht="16.05" customHeight="1" x14ac:dyDescent="0.3">
      <c r="A93" s="162">
        <v>81</v>
      </c>
      <c r="B93" s="104">
        <v>46022</v>
      </c>
      <c r="C93" s="155">
        <v>512407</v>
      </c>
      <c r="D93" s="155">
        <v>54</v>
      </c>
      <c r="E93" s="156" t="s">
        <v>113</v>
      </c>
      <c r="F93" s="102"/>
      <c r="G93" s="103">
        <v>273000</v>
      </c>
      <c r="H93" s="158">
        <f t="shared" si="21"/>
        <v>240016048.77000004</v>
      </c>
      <c r="J93" s="122">
        <f t="shared" si="32"/>
        <v>54</v>
      </c>
      <c r="K93" s="123">
        <f t="shared" si="33"/>
        <v>31</v>
      </c>
      <c r="L93" s="124" t="str">
        <f t="shared" si="24"/>
        <v>Desember</v>
      </c>
      <c r="M93" s="118" t="str">
        <f t="shared" si="34"/>
        <v>JV-KB/TK-Desember-54</v>
      </c>
      <c r="N93" s="115" t="str">
        <f t="shared" si="35"/>
        <v>KB/TK Buku Referensi Guru</v>
      </c>
      <c r="O93" s="118" t="s">
        <v>127</v>
      </c>
      <c r="P93" s="125" t="str">
        <f t="shared" si="36"/>
        <v>Buku Referensi Guru</v>
      </c>
      <c r="Q93" s="126">
        <f t="shared" si="37"/>
        <v>273000</v>
      </c>
      <c r="R93" s="126">
        <f t="shared" si="38"/>
        <v>273000</v>
      </c>
      <c r="S93" s="115"/>
      <c r="T93" s="118" t="str">
        <f t="shared" si="30"/>
        <v>UNIT</v>
      </c>
      <c r="U93" s="127" t="str">
        <f t="shared" si="39"/>
        <v>UNITKB/TK Buku Referensi Guru</v>
      </c>
    </row>
    <row r="94" spans="1:21" ht="16.05" customHeight="1" x14ac:dyDescent="0.3">
      <c r="A94" s="218">
        <v>82</v>
      </c>
      <c r="B94" s="104">
        <v>46022</v>
      </c>
      <c r="C94" s="155">
        <v>516040</v>
      </c>
      <c r="D94" s="155">
        <v>55</v>
      </c>
      <c r="E94" s="101" t="s">
        <v>133</v>
      </c>
      <c r="F94" s="102"/>
      <c r="G94" s="103">
        <v>808000</v>
      </c>
      <c r="H94" s="158">
        <f t="shared" si="21"/>
        <v>239208048.77000004</v>
      </c>
      <c r="J94" s="122">
        <f t="shared" si="32"/>
        <v>55</v>
      </c>
      <c r="K94" s="123">
        <f t="shared" si="33"/>
        <v>31</v>
      </c>
      <c r="L94" s="124" t="str">
        <f t="shared" si="24"/>
        <v>Desember</v>
      </c>
      <c r="M94" s="118" t="str">
        <f t="shared" si="34"/>
        <v>JV-KB/TK-Desember-55</v>
      </c>
      <c r="N94" s="115" t="str">
        <f t="shared" si="35"/>
        <v>KB/TK Desain Kelas</v>
      </c>
      <c r="O94" s="118" t="s">
        <v>127</v>
      </c>
      <c r="P94" s="125" t="str">
        <f t="shared" si="36"/>
        <v>Desain Kelas</v>
      </c>
      <c r="Q94" s="126">
        <f t="shared" si="37"/>
        <v>808000</v>
      </c>
      <c r="R94" s="126">
        <f t="shared" si="38"/>
        <v>808000</v>
      </c>
      <c r="S94" s="115"/>
      <c r="T94" s="118" t="str">
        <f t="shared" si="30"/>
        <v>UNIT</v>
      </c>
      <c r="U94" s="127" t="str">
        <f t="shared" si="39"/>
        <v>UNITKB/TK Desain Kelas</v>
      </c>
    </row>
    <row r="95" spans="1:21" ht="16.05" customHeight="1" x14ac:dyDescent="0.3">
      <c r="A95" s="162">
        <v>83</v>
      </c>
      <c r="B95" s="104">
        <v>46022</v>
      </c>
      <c r="C95" s="155">
        <v>530202</v>
      </c>
      <c r="D95" s="155">
        <v>56</v>
      </c>
      <c r="E95" s="101" t="s">
        <v>20</v>
      </c>
      <c r="F95" s="102"/>
      <c r="G95" s="103">
        <v>442200</v>
      </c>
      <c r="H95" s="158">
        <f t="shared" si="21"/>
        <v>238765848.77000004</v>
      </c>
      <c r="J95" s="122">
        <f t="shared" si="32"/>
        <v>56</v>
      </c>
      <c r="K95" s="123">
        <f t="shared" si="33"/>
        <v>31</v>
      </c>
      <c r="L95" s="124" t="str">
        <f t="shared" si="24"/>
        <v>Desember</v>
      </c>
      <c r="M95" s="118" t="str">
        <f t="shared" si="34"/>
        <v>JV-KB/TK-Desember-56</v>
      </c>
      <c r="N95" s="115" t="str">
        <f t="shared" si="35"/>
        <v>KB/TK Alat kebersihan</v>
      </c>
      <c r="O95" s="118" t="s">
        <v>127</v>
      </c>
      <c r="P95" s="125" t="str">
        <f t="shared" si="36"/>
        <v>Alat kebersihan</v>
      </c>
      <c r="Q95" s="126">
        <f t="shared" si="37"/>
        <v>442200</v>
      </c>
      <c r="R95" s="126">
        <f t="shared" si="38"/>
        <v>442200</v>
      </c>
      <c r="S95" s="115"/>
      <c r="T95" s="118" t="str">
        <f t="shared" si="30"/>
        <v>UNIT</v>
      </c>
      <c r="U95" s="127" t="str">
        <f t="shared" si="39"/>
        <v>UNITKB/TK Alat kebersihan</v>
      </c>
    </row>
    <row r="96" spans="1:21" ht="16.05" customHeight="1" x14ac:dyDescent="0.3">
      <c r="A96" s="218">
        <v>84</v>
      </c>
      <c r="B96" s="104">
        <v>46022</v>
      </c>
      <c r="C96" s="155">
        <v>530303</v>
      </c>
      <c r="D96" s="155">
        <v>57</v>
      </c>
      <c r="E96" s="101" t="s">
        <v>71</v>
      </c>
      <c r="F96" s="102"/>
      <c r="G96" s="103">
        <v>112800</v>
      </c>
      <c r="H96" s="158">
        <f t="shared" si="21"/>
        <v>238653048.77000004</v>
      </c>
      <c r="J96" s="122">
        <f t="shared" si="32"/>
        <v>57</v>
      </c>
      <c r="K96" s="123">
        <f t="shared" si="33"/>
        <v>31</v>
      </c>
      <c r="L96" s="124" t="str">
        <f t="shared" si="24"/>
        <v>Desember</v>
      </c>
      <c r="M96" s="118" t="str">
        <f t="shared" si="34"/>
        <v>JV-KB/TK-Desember-57</v>
      </c>
      <c r="N96" s="115" t="str">
        <f t="shared" si="35"/>
        <v>KB/TK Bahan media pembelajaran habis pakai</v>
      </c>
      <c r="O96" s="118" t="s">
        <v>127</v>
      </c>
      <c r="P96" s="125" t="str">
        <f t="shared" si="36"/>
        <v>Bahan media pembelajaran habis pakai</v>
      </c>
      <c r="Q96" s="126">
        <f t="shared" si="37"/>
        <v>112800</v>
      </c>
      <c r="R96" s="126">
        <f t="shared" si="38"/>
        <v>112800</v>
      </c>
      <c r="S96" s="115"/>
      <c r="T96" s="118" t="str">
        <f t="shared" si="30"/>
        <v>UNIT</v>
      </c>
      <c r="U96" s="127" t="str">
        <f t="shared" si="39"/>
        <v>UNITKB/TK Bahan media pembelajaran habis pakai</v>
      </c>
    </row>
    <row r="97" spans="1:21" ht="16.05" customHeight="1" x14ac:dyDescent="0.3">
      <c r="A97" s="162">
        <v>85</v>
      </c>
      <c r="B97" s="104">
        <v>46022</v>
      </c>
      <c r="C97" s="155">
        <v>530304</v>
      </c>
      <c r="D97" s="155">
        <v>58</v>
      </c>
      <c r="E97" s="101" t="s">
        <v>147</v>
      </c>
      <c r="F97" s="102"/>
      <c r="G97" s="103">
        <v>118400</v>
      </c>
      <c r="H97" s="158">
        <f t="shared" si="21"/>
        <v>238534648.77000004</v>
      </c>
      <c r="J97" s="122">
        <f t="shared" si="32"/>
        <v>58</v>
      </c>
      <c r="K97" s="123">
        <f t="shared" si="33"/>
        <v>31</v>
      </c>
      <c r="L97" s="124" t="str">
        <f t="shared" si="24"/>
        <v>Desember</v>
      </c>
      <c r="M97" s="118" t="str">
        <f t="shared" si="34"/>
        <v>JV-KB/TK-Desember-58</v>
      </c>
      <c r="N97" s="115" t="str">
        <f t="shared" si="35"/>
        <v>KB/TK Batu Baterai</v>
      </c>
      <c r="O97" s="118" t="s">
        <v>127</v>
      </c>
      <c r="P97" s="125" t="str">
        <f t="shared" si="36"/>
        <v>Batu Baterai</v>
      </c>
      <c r="Q97" s="126">
        <f t="shared" si="37"/>
        <v>118400</v>
      </c>
      <c r="R97" s="126">
        <f t="shared" si="38"/>
        <v>118400</v>
      </c>
      <c r="S97" s="115"/>
      <c r="T97" s="118" t="str">
        <f t="shared" si="30"/>
        <v>UNIT</v>
      </c>
      <c r="U97" s="127" t="str">
        <f t="shared" si="39"/>
        <v>UNITKB/TK Batu Baterai</v>
      </c>
    </row>
    <row r="98" spans="1:21" ht="16.05" customHeight="1" x14ac:dyDescent="0.3">
      <c r="A98" s="218">
        <v>86</v>
      </c>
      <c r="B98" s="104">
        <v>46022</v>
      </c>
      <c r="C98" s="155">
        <v>530601</v>
      </c>
      <c r="D98" s="155">
        <v>59</v>
      </c>
      <c r="E98" s="101" t="s">
        <v>66</v>
      </c>
      <c r="F98" s="102"/>
      <c r="G98" s="103">
        <v>75100</v>
      </c>
      <c r="H98" s="158">
        <f t="shared" si="21"/>
        <v>238459548.77000004</v>
      </c>
      <c r="J98" s="122">
        <f t="shared" si="32"/>
        <v>59</v>
      </c>
      <c r="K98" s="123">
        <f t="shared" si="33"/>
        <v>31</v>
      </c>
      <c r="L98" s="124" t="str">
        <f t="shared" si="24"/>
        <v>Desember</v>
      </c>
      <c r="M98" s="118" t="str">
        <f t="shared" si="34"/>
        <v>JV-KB/TK-Desember-59</v>
      </c>
      <c r="N98" s="115" t="str">
        <f t="shared" si="35"/>
        <v>KB/TK Perkantoran</v>
      </c>
      <c r="O98" s="118" t="s">
        <v>127</v>
      </c>
      <c r="P98" s="125" t="str">
        <f t="shared" si="36"/>
        <v>Perkantoran</v>
      </c>
      <c r="Q98" s="126">
        <f t="shared" si="37"/>
        <v>75100</v>
      </c>
      <c r="R98" s="126">
        <f t="shared" si="38"/>
        <v>75100</v>
      </c>
      <c r="S98" s="115"/>
      <c r="T98" s="118" t="str">
        <f t="shared" si="30"/>
        <v>UNIT</v>
      </c>
      <c r="U98" s="127" t="str">
        <f t="shared" si="39"/>
        <v>UNITKB/TK Perkantoran</v>
      </c>
    </row>
    <row r="99" spans="1:21" ht="16.05" customHeight="1" x14ac:dyDescent="0.3">
      <c r="A99" s="162">
        <v>87</v>
      </c>
      <c r="B99" s="104">
        <v>46022</v>
      </c>
      <c r="C99" s="155">
        <v>530602</v>
      </c>
      <c r="D99" s="155">
        <v>60</v>
      </c>
      <c r="E99" s="101" t="s">
        <v>76</v>
      </c>
      <c r="F99" s="102"/>
      <c r="G99" s="103">
        <v>5000</v>
      </c>
      <c r="H99" s="158">
        <f t="shared" si="21"/>
        <v>238454548.77000004</v>
      </c>
      <c r="J99" s="122">
        <f t="shared" si="32"/>
        <v>60</v>
      </c>
      <c r="K99" s="123">
        <f t="shared" si="33"/>
        <v>31</v>
      </c>
      <c r="L99" s="124" t="str">
        <f t="shared" si="24"/>
        <v>Desember</v>
      </c>
      <c r="M99" s="118" t="str">
        <f t="shared" si="34"/>
        <v>JV-KB/TK-Desember-60</v>
      </c>
      <c r="N99" s="115" t="str">
        <f t="shared" si="35"/>
        <v>KB/TK Work sheet</v>
      </c>
      <c r="O99" s="118" t="s">
        <v>127</v>
      </c>
      <c r="P99" s="125" t="str">
        <f t="shared" si="36"/>
        <v>Work sheet</v>
      </c>
      <c r="Q99" s="126">
        <f t="shared" si="37"/>
        <v>5000</v>
      </c>
      <c r="R99" s="126">
        <f t="shared" si="38"/>
        <v>5000</v>
      </c>
      <c r="S99" s="115"/>
      <c r="T99" s="118" t="str">
        <f t="shared" si="30"/>
        <v>UNIT</v>
      </c>
      <c r="U99" s="127" t="str">
        <f t="shared" si="39"/>
        <v>UNITKB/TK Work sheet</v>
      </c>
    </row>
    <row r="100" spans="1:21" ht="16.05" customHeight="1" x14ac:dyDescent="0.3">
      <c r="A100" s="218">
        <v>88</v>
      </c>
      <c r="B100" s="104">
        <v>46022</v>
      </c>
      <c r="C100" s="155">
        <v>530701</v>
      </c>
      <c r="D100" s="155">
        <v>61</v>
      </c>
      <c r="E100" s="101" t="s">
        <v>171</v>
      </c>
      <c r="F100" s="102"/>
      <c r="G100" s="103">
        <v>43600</v>
      </c>
      <c r="H100" s="158">
        <f t="shared" si="21"/>
        <v>238410948.77000004</v>
      </c>
      <c r="J100" s="122">
        <f t="shared" si="32"/>
        <v>61</v>
      </c>
      <c r="K100" s="123">
        <f t="shared" si="33"/>
        <v>31</v>
      </c>
      <c r="L100" s="124" t="str">
        <f t="shared" si="24"/>
        <v>Desember</v>
      </c>
      <c r="M100" s="118" t="str">
        <f t="shared" si="34"/>
        <v>JV-KB/TK-Desember-61</v>
      </c>
      <c r="N100" s="115" t="str">
        <f t="shared" si="35"/>
        <v xml:space="preserve">KB/TK Air Mineral Galon </v>
      </c>
      <c r="O100" s="118" t="s">
        <v>127</v>
      </c>
      <c r="P100" s="125" t="str">
        <f t="shared" si="36"/>
        <v xml:space="preserve">Air Mineral Galon </v>
      </c>
      <c r="Q100" s="126">
        <f t="shared" si="37"/>
        <v>43600</v>
      </c>
      <c r="R100" s="126">
        <f t="shared" si="38"/>
        <v>43600</v>
      </c>
      <c r="S100" s="115"/>
      <c r="T100" s="118" t="str">
        <f t="shared" si="30"/>
        <v>UNIT</v>
      </c>
      <c r="U100" s="127" t="str">
        <f t="shared" si="39"/>
        <v xml:space="preserve">UNITKB/TK Air Mineral Galon </v>
      </c>
    </row>
    <row r="101" spans="1:21" ht="16.05" customHeight="1" x14ac:dyDescent="0.3">
      <c r="A101" s="162">
        <v>89</v>
      </c>
      <c r="B101" s="104">
        <v>46022</v>
      </c>
      <c r="C101" s="155">
        <v>530709</v>
      </c>
      <c r="D101" s="155">
        <v>62</v>
      </c>
      <c r="E101" s="101" t="s">
        <v>59</v>
      </c>
      <c r="F101" s="102"/>
      <c r="G101" s="103">
        <v>335700</v>
      </c>
      <c r="H101" s="158">
        <f t="shared" si="21"/>
        <v>238075248.77000004</v>
      </c>
      <c r="J101" s="122">
        <f t="shared" si="32"/>
        <v>62</v>
      </c>
      <c r="K101" s="123">
        <f t="shared" si="33"/>
        <v>31</v>
      </c>
      <c r="L101" s="124" t="str">
        <f t="shared" si="24"/>
        <v>Desember</v>
      </c>
      <c r="M101" s="118" t="str">
        <f t="shared" si="34"/>
        <v>JV-KB/TK-Desember-62</v>
      </c>
      <c r="N101" s="115" t="str">
        <f t="shared" si="35"/>
        <v>KB/TK Minuman Guru dan Karyawan</v>
      </c>
      <c r="O101" s="118" t="s">
        <v>127</v>
      </c>
      <c r="P101" s="125" t="str">
        <f t="shared" si="36"/>
        <v>Minuman Guru dan Karyawan</v>
      </c>
      <c r="Q101" s="126">
        <f t="shared" si="37"/>
        <v>335700</v>
      </c>
      <c r="R101" s="126">
        <f t="shared" si="38"/>
        <v>335700</v>
      </c>
      <c r="S101" s="115"/>
      <c r="T101" s="118" t="str">
        <f t="shared" si="30"/>
        <v>UNIT</v>
      </c>
      <c r="U101" s="127" t="str">
        <f t="shared" si="39"/>
        <v>UNITKB/TK Minuman Guru dan Karyawan</v>
      </c>
    </row>
    <row r="102" spans="1:21" ht="16.05" customHeight="1" x14ac:dyDescent="0.3">
      <c r="A102" s="218">
        <v>90</v>
      </c>
      <c r="B102" s="104">
        <v>46022</v>
      </c>
      <c r="C102" s="155">
        <v>530711</v>
      </c>
      <c r="D102" s="155">
        <v>63</v>
      </c>
      <c r="E102" s="101" t="s">
        <v>106</v>
      </c>
      <c r="F102" s="102"/>
      <c r="G102" s="103">
        <v>797000</v>
      </c>
      <c r="H102" s="158">
        <f t="shared" si="21"/>
        <v>237278248.77000004</v>
      </c>
      <c r="J102" s="122">
        <f t="shared" si="32"/>
        <v>63</v>
      </c>
      <c r="K102" s="123">
        <f t="shared" si="33"/>
        <v>31</v>
      </c>
      <c r="L102" s="124" t="str">
        <f t="shared" si="24"/>
        <v>Desember</v>
      </c>
      <c r="M102" s="118" t="str">
        <f t="shared" si="34"/>
        <v>JV-KB/TK-Desember-63</v>
      </c>
      <c r="N102" s="115" t="str">
        <f t="shared" si="35"/>
        <v>KB/TK Rapat Internal</v>
      </c>
      <c r="O102" s="118" t="s">
        <v>127</v>
      </c>
      <c r="P102" s="125" t="str">
        <f t="shared" si="36"/>
        <v>Rapat Internal</v>
      </c>
      <c r="Q102" s="126">
        <f t="shared" si="37"/>
        <v>797000</v>
      </c>
      <c r="R102" s="126">
        <f t="shared" si="38"/>
        <v>797000</v>
      </c>
      <c r="S102" s="115"/>
      <c r="T102" s="118" t="str">
        <f t="shared" si="30"/>
        <v>UNIT</v>
      </c>
      <c r="U102" s="127" t="str">
        <f t="shared" si="39"/>
        <v>UNITKB/TK Rapat Internal</v>
      </c>
    </row>
    <row r="103" spans="1:21" ht="16.05" customHeight="1" x14ac:dyDescent="0.3">
      <c r="A103" s="162">
        <v>91</v>
      </c>
      <c r="B103" s="104">
        <v>46022</v>
      </c>
      <c r="C103" s="155">
        <v>552000</v>
      </c>
      <c r="D103" s="155">
        <v>64</v>
      </c>
      <c r="E103" s="101" t="s">
        <v>208</v>
      </c>
      <c r="F103" s="102"/>
      <c r="G103" s="103">
        <v>250000</v>
      </c>
      <c r="H103" s="158">
        <f t="shared" si="21"/>
        <v>237028248.77000004</v>
      </c>
      <c r="J103" s="122">
        <f t="shared" si="32"/>
        <v>64</v>
      </c>
      <c r="K103" s="123">
        <f t="shared" si="33"/>
        <v>31</v>
      </c>
      <c r="L103" s="124" t="str">
        <f t="shared" si="24"/>
        <v>Desember</v>
      </c>
      <c r="M103" s="118" t="str">
        <f t="shared" si="34"/>
        <v>JV-KB/TK-Desember-64</v>
      </c>
      <c r="N103" s="115" t="str">
        <f t="shared" si="35"/>
        <v>KB/TK Penampung Air (Turn)</v>
      </c>
      <c r="O103" s="118" t="s">
        <v>127</v>
      </c>
      <c r="P103" s="125" t="str">
        <f t="shared" si="36"/>
        <v>Penampung Air (Turn)</v>
      </c>
      <c r="Q103" s="126">
        <f t="shared" si="37"/>
        <v>250000</v>
      </c>
      <c r="R103" s="126">
        <f t="shared" si="38"/>
        <v>250000</v>
      </c>
      <c r="S103" s="115"/>
      <c r="T103" s="118" t="str">
        <f t="shared" si="30"/>
        <v>UNIT</v>
      </c>
      <c r="U103" s="127" t="str">
        <f t="shared" si="39"/>
        <v>UNITKB/TK Penampung Air (Turn)</v>
      </c>
    </row>
    <row r="104" spans="1:21" ht="16.05" customHeight="1" x14ac:dyDescent="0.3">
      <c r="B104" s="161"/>
      <c r="D104" s="162"/>
      <c r="F104" s="163"/>
      <c r="G104" s="164"/>
      <c r="H104" s="165"/>
      <c r="J104" s="122"/>
      <c r="K104" s="123"/>
      <c r="L104" s="124"/>
      <c r="M104" s="118"/>
      <c r="N104" s="115"/>
      <c r="O104" s="118"/>
      <c r="P104" s="125"/>
      <c r="Q104" s="126"/>
      <c r="R104" s="126"/>
      <c r="S104" s="115"/>
      <c r="T104" s="118"/>
      <c r="U104" s="127"/>
    </row>
    <row r="105" spans="1:21" ht="16.05" customHeight="1" x14ac:dyDescent="0.3">
      <c r="B105" s="217" t="s">
        <v>196</v>
      </c>
      <c r="C105" s="217"/>
      <c r="D105" s="217"/>
      <c r="E105" s="217"/>
      <c r="F105" s="217"/>
      <c r="G105" s="217"/>
      <c r="H105" s="217"/>
      <c r="M105" s="163"/>
      <c r="N105" s="163"/>
    </row>
    <row r="106" spans="1:21" ht="16.05" customHeight="1" x14ac:dyDescent="0.3">
      <c r="B106" s="166" t="s">
        <v>27</v>
      </c>
      <c r="C106" s="167"/>
      <c r="D106" s="138"/>
      <c r="E106" s="138"/>
      <c r="F106" s="168">
        <f>H103</f>
        <v>237028248.77000004</v>
      </c>
      <c r="G106" s="148"/>
      <c r="H106" s="169"/>
      <c r="M106" s="152"/>
      <c r="N106" s="152"/>
    </row>
    <row r="107" spans="1:21" ht="16.05" customHeight="1" x14ac:dyDescent="0.3">
      <c r="B107" s="170" t="s">
        <v>28</v>
      </c>
      <c r="C107" s="167"/>
      <c r="D107" s="138"/>
      <c r="E107" s="166"/>
      <c r="F107" s="171"/>
      <c r="G107" s="148"/>
      <c r="H107" s="169"/>
      <c r="M107" s="152"/>
      <c r="N107" s="152"/>
    </row>
    <row r="108" spans="1:21" ht="16.05" customHeight="1" x14ac:dyDescent="0.3">
      <c r="B108" s="166" t="s">
        <v>29</v>
      </c>
      <c r="C108" s="167"/>
      <c r="D108" s="138"/>
      <c r="E108" s="152">
        <v>166713748.77000001</v>
      </c>
      <c r="F108" s="171"/>
      <c r="G108" s="148"/>
      <c r="H108" s="169"/>
      <c r="M108" s="152"/>
    </row>
    <row r="109" spans="1:21" ht="16.05" customHeight="1" x14ac:dyDescent="0.3">
      <c r="B109" s="172" t="s">
        <v>30</v>
      </c>
      <c r="C109" s="173"/>
      <c r="D109" s="174"/>
      <c r="E109" s="175">
        <v>70314500</v>
      </c>
      <c r="F109" s="171"/>
      <c r="G109" s="148"/>
      <c r="H109" s="169"/>
      <c r="M109" s="152"/>
    </row>
    <row r="110" spans="1:21" ht="16.05" customHeight="1" x14ac:dyDescent="0.3">
      <c r="B110" s="167" t="s">
        <v>31</v>
      </c>
      <c r="C110" s="167"/>
      <c r="D110" s="138"/>
      <c r="E110" s="177">
        <f>SUM(E108:E109)</f>
        <v>237028248.77000001</v>
      </c>
      <c r="F110" s="171"/>
      <c r="G110" s="171"/>
      <c r="H110" s="169"/>
      <c r="M110" s="152">
        <f>F106-E110</f>
        <v>0</v>
      </c>
    </row>
    <row r="111" spans="1:21" ht="16.05" customHeight="1" x14ac:dyDescent="0.3">
      <c r="B111" s="178"/>
      <c r="C111" s="179"/>
      <c r="D111" s="179"/>
      <c r="E111" s="180"/>
      <c r="F111" s="171"/>
      <c r="G111" s="171"/>
      <c r="H111" s="148"/>
      <c r="M111" s="176"/>
      <c r="N111" s="152"/>
    </row>
    <row r="112" spans="1:21" ht="16.05" customHeight="1" x14ac:dyDescent="0.3">
      <c r="B112" s="178"/>
      <c r="C112" s="179"/>
      <c r="D112" s="179"/>
      <c r="E112" s="180"/>
      <c r="F112" s="171"/>
      <c r="G112" s="171"/>
      <c r="H112" s="148"/>
      <c r="N112" s="152"/>
    </row>
    <row r="113" spans="2:21" ht="16.05" customHeight="1" x14ac:dyDescent="0.3">
      <c r="B113" s="253" t="s">
        <v>24</v>
      </c>
      <c r="C113" s="253"/>
      <c r="D113" s="253"/>
      <c r="E113" s="253"/>
      <c r="F113" s="256" t="s">
        <v>211</v>
      </c>
      <c r="G113" s="256"/>
      <c r="H113" s="256"/>
      <c r="M113" s="163"/>
    </row>
    <row r="114" spans="2:21" ht="16.05" customHeight="1" x14ac:dyDescent="0.3">
      <c r="B114" s="253" t="s">
        <v>25</v>
      </c>
      <c r="C114" s="253"/>
      <c r="D114" s="253"/>
      <c r="E114" s="253"/>
      <c r="F114" s="256" t="s">
        <v>26</v>
      </c>
      <c r="G114" s="256"/>
      <c r="H114" s="256"/>
    </row>
    <row r="115" spans="2:21" ht="16.05" customHeight="1" x14ac:dyDescent="0.3">
      <c r="B115" s="253"/>
      <c r="C115" s="253"/>
      <c r="D115" s="253"/>
      <c r="E115" s="253"/>
      <c r="F115" s="254"/>
      <c r="G115" s="254"/>
      <c r="H115" s="254"/>
    </row>
    <row r="116" spans="2:21" ht="16.05" customHeight="1" x14ac:dyDescent="0.3">
      <c r="B116" s="253"/>
      <c r="C116" s="253"/>
      <c r="D116" s="253"/>
      <c r="E116" s="253"/>
      <c r="F116" s="254"/>
      <c r="G116" s="254"/>
      <c r="H116" s="254"/>
    </row>
    <row r="117" spans="2:21" ht="16.05" customHeight="1" x14ac:dyDescent="0.3">
      <c r="B117" s="253"/>
      <c r="C117" s="253"/>
      <c r="D117" s="253"/>
      <c r="E117" s="253"/>
      <c r="F117" s="254"/>
      <c r="G117" s="254"/>
      <c r="H117" s="254"/>
    </row>
    <row r="118" spans="2:21" ht="16.05" customHeight="1" x14ac:dyDescent="0.3">
      <c r="B118" s="257" t="s">
        <v>55</v>
      </c>
      <c r="C118" s="257"/>
      <c r="D118" s="257"/>
      <c r="E118" s="257"/>
      <c r="F118" s="258" t="s">
        <v>125</v>
      </c>
      <c r="G118" s="258"/>
      <c r="H118" s="258"/>
    </row>
    <row r="119" spans="2:21" ht="16.05" customHeight="1" x14ac:dyDescent="0.3">
      <c r="J119" s="122"/>
      <c r="K119" s="123"/>
      <c r="L119" s="124"/>
      <c r="M119" s="118"/>
      <c r="N119" s="115"/>
      <c r="O119" s="118"/>
      <c r="P119" s="125"/>
      <c r="Q119" s="126"/>
      <c r="R119" s="126"/>
      <c r="S119" s="115"/>
      <c r="T119" s="118"/>
      <c r="U119" s="127"/>
    </row>
    <row r="120" spans="2:21" ht="16.05" customHeight="1" x14ac:dyDescent="0.3">
      <c r="J120" s="122"/>
      <c r="K120" s="123"/>
      <c r="L120" s="124"/>
      <c r="M120" s="118"/>
      <c r="N120" s="115"/>
      <c r="O120" s="118"/>
      <c r="P120" s="125"/>
      <c r="Q120" s="126"/>
      <c r="R120" s="126"/>
      <c r="S120" s="115"/>
      <c r="T120" s="118"/>
      <c r="U120" s="127"/>
    </row>
    <row r="121" spans="2:21" ht="16.05" customHeight="1" x14ac:dyDescent="0.3">
      <c r="J121" s="122"/>
      <c r="K121" s="123"/>
      <c r="L121" s="124"/>
      <c r="M121" s="118"/>
      <c r="N121" s="115"/>
      <c r="O121" s="118"/>
      <c r="P121" s="125"/>
      <c r="Q121" s="126"/>
      <c r="R121" s="126"/>
      <c r="S121" s="115"/>
      <c r="T121" s="118"/>
      <c r="U121" s="127"/>
    </row>
    <row r="122" spans="2:21" ht="16.05" customHeight="1" x14ac:dyDescent="0.3">
      <c r="J122" s="122"/>
      <c r="K122" s="123"/>
      <c r="L122" s="124"/>
      <c r="M122" s="118"/>
      <c r="N122" s="115"/>
      <c r="O122" s="118"/>
      <c r="P122" s="125"/>
      <c r="Q122" s="126"/>
      <c r="R122" s="126"/>
      <c r="S122" s="115"/>
      <c r="T122" s="118"/>
      <c r="U122" s="127"/>
    </row>
    <row r="123" spans="2:21" ht="16.05" customHeight="1" x14ac:dyDescent="0.3">
      <c r="J123" s="122"/>
      <c r="K123" s="123"/>
      <c r="L123" s="124"/>
      <c r="M123" s="118"/>
      <c r="N123" s="115"/>
      <c r="O123" s="118"/>
      <c r="P123" s="125"/>
      <c r="Q123" s="126"/>
      <c r="R123" s="126"/>
      <c r="S123" s="115"/>
      <c r="T123" s="118"/>
      <c r="U123" s="127"/>
    </row>
    <row r="124" spans="2:21" ht="16.05" customHeight="1" x14ac:dyDescent="0.3">
      <c r="J124" s="122"/>
      <c r="K124" s="123"/>
      <c r="L124" s="124"/>
      <c r="M124" s="118"/>
      <c r="N124" s="115"/>
      <c r="O124" s="118"/>
      <c r="P124" s="125"/>
      <c r="Q124" s="126"/>
      <c r="R124" s="126"/>
      <c r="S124" s="115"/>
      <c r="T124" s="118"/>
      <c r="U124" s="127"/>
    </row>
    <row r="125" spans="2:21" ht="16.05" customHeight="1" x14ac:dyDescent="0.3">
      <c r="J125" s="122"/>
      <c r="K125" s="123"/>
      <c r="L125" s="124"/>
      <c r="M125" s="118"/>
      <c r="N125" s="115"/>
      <c r="O125" s="118"/>
      <c r="P125" s="125"/>
      <c r="Q125" s="126"/>
      <c r="R125" s="126"/>
      <c r="S125" s="115"/>
      <c r="T125" s="118"/>
      <c r="U125" s="127"/>
    </row>
    <row r="126" spans="2:21" ht="16.05" customHeight="1" x14ac:dyDescent="0.3">
      <c r="J126" s="122"/>
      <c r="K126" s="123"/>
      <c r="L126" s="124"/>
      <c r="M126" s="118"/>
      <c r="N126" s="115"/>
      <c r="O126" s="118"/>
      <c r="P126" s="125"/>
      <c r="Q126" s="126"/>
      <c r="R126" s="126"/>
      <c r="S126" s="115"/>
      <c r="T126" s="118"/>
      <c r="U126" s="127"/>
    </row>
    <row r="127" spans="2:21" ht="16.05" customHeight="1" x14ac:dyDescent="0.3">
      <c r="J127" s="122"/>
      <c r="K127" s="123"/>
      <c r="L127" s="124"/>
      <c r="M127" s="118"/>
      <c r="N127" s="115"/>
      <c r="O127" s="118"/>
      <c r="P127" s="125"/>
      <c r="Q127" s="126"/>
      <c r="R127" s="126"/>
      <c r="S127" s="115"/>
      <c r="T127" s="118"/>
      <c r="U127" s="127"/>
    </row>
    <row r="128" spans="2:21" ht="16.05" customHeight="1" x14ac:dyDescent="0.3">
      <c r="J128" s="122"/>
      <c r="K128" s="123"/>
      <c r="L128" s="124"/>
      <c r="M128" s="118"/>
      <c r="N128" s="115"/>
      <c r="O128" s="118"/>
      <c r="P128" s="125"/>
      <c r="Q128" s="126"/>
      <c r="R128" s="126"/>
      <c r="S128" s="115"/>
      <c r="T128" s="118"/>
      <c r="U128" s="127"/>
    </row>
    <row r="129" spans="10:21" ht="16.05" customHeight="1" x14ac:dyDescent="0.3">
      <c r="J129" s="122"/>
      <c r="K129" s="123"/>
      <c r="L129" s="124"/>
      <c r="M129" s="118"/>
      <c r="N129" s="115"/>
      <c r="O129" s="118"/>
      <c r="P129" s="125"/>
      <c r="Q129" s="126"/>
      <c r="R129" s="126"/>
      <c r="S129" s="115"/>
      <c r="T129" s="118"/>
      <c r="U129" s="127"/>
    </row>
    <row r="130" spans="10:21" ht="16.05" customHeight="1" x14ac:dyDescent="0.3">
      <c r="J130" s="122"/>
      <c r="K130" s="123"/>
      <c r="L130" s="124"/>
      <c r="M130" s="118"/>
      <c r="N130" s="115"/>
      <c r="O130" s="118"/>
      <c r="P130" s="125"/>
      <c r="Q130" s="126"/>
      <c r="R130" s="126"/>
      <c r="S130" s="115"/>
      <c r="T130" s="118"/>
      <c r="U130" s="127"/>
    </row>
    <row r="131" spans="10:21" ht="16.05" customHeight="1" x14ac:dyDescent="0.3">
      <c r="J131" s="122"/>
      <c r="K131" s="123"/>
      <c r="L131" s="124"/>
      <c r="M131" s="118"/>
      <c r="N131" s="115"/>
      <c r="O131" s="118"/>
      <c r="P131" s="125"/>
      <c r="Q131" s="126"/>
      <c r="R131" s="126"/>
      <c r="S131" s="115"/>
      <c r="T131" s="118"/>
      <c r="U131" s="127"/>
    </row>
    <row r="132" spans="10:21" ht="16.05" customHeight="1" x14ac:dyDescent="0.3">
      <c r="J132" s="122"/>
      <c r="K132" s="123"/>
      <c r="L132" s="124"/>
      <c r="M132" s="118"/>
      <c r="N132" s="115"/>
      <c r="O132" s="118"/>
      <c r="P132" s="125"/>
      <c r="Q132" s="126"/>
      <c r="R132" s="126"/>
      <c r="S132" s="115"/>
      <c r="T132" s="118"/>
      <c r="U132" s="127"/>
    </row>
    <row r="133" spans="10:21" ht="16.05" customHeight="1" x14ac:dyDescent="0.3">
      <c r="J133" s="122"/>
      <c r="K133" s="123"/>
      <c r="L133" s="124"/>
      <c r="M133" s="118"/>
      <c r="N133" s="115"/>
      <c r="O133" s="118"/>
      <c r="P133" s="125"/>
      <c r="Q133" s="126"/>
      <c r="R133" s="126"/>
      <c r="S133" s="115"/>
      <c r="T133" s="118"/>
      <c r="U133" s="127"/>
    </row>
    <row r="134" spans="10:21" ht="16.05" customHeight="1" x14ac:dyDescent="0.3">
      <c r="J134" s="122"/>
      <c r="K134" s="123"/>
      <c r="L134" s="124"/>
      <c r="M134" s="118"/>
      <c r="N134" s="115"/>
      <c r="O134" s="118"/>
      <c r="P134" s="125"/>
      <c r="Q134" s="126"/>
      <c r="R134" s="126"/>
      <c r="S134" s="115"/>
      <c r="T134" s="118"/>
      <c r="U134" s="127"/>
    </row>
    <row r="135" spans="10:21" ht="16.05" customHeight="1" x14ac:dyDescent="0.3">
      <c r="J135" s="122"/>
      <c r="K135" s="123"/>
      <c r="L135" s="124"/>
      <c r="M135" s="118"/>
      <c r="N135" s="115"/>
      <c r="O135" s="118"/>
      <c r="P135" s="125"/>
      <c r="Q135" s="126"/>
      <c r="R135" s="126"/>
      <c r="S135" s="115"/>
      <c r="T135" s="118"/>
      <c r="U135" s="127"/>
    </row>
    <row r="136" spans="10:21" ht="16.05" customHeight="1" x14ac:dyDescent="0.3">
      <c r="J136" s="122"/>
      <c r="K136" s="123"/>
      <c r="L136" s="124"/>
      <c r="M136" s="118"/>
      <c r="N136" s="115"/>
      <c r="O136" s="118"/>
      <c r="P136" s="125"/>
      <c r="Q136" s="126"/>
      <c r="R136" s="126"/>
      <c r="S136" s="115"/>
      <c r="T136" s="118"/>
      <c r="U136" s="127"/>
    </row>
    <row r="137" spans="10:21" ht="16.05" customHeight="1" x14ac:dyDescent="0.3">
      <c r="J137" s="122"/>
      <c r="K137" s="123"/>
      <c r="L137" s="124"/>
      <c r="M137" s="118"/>
      <c r="N137" s="115"/>
      <c r="O137" s="118"/>
      <c r="P137" s="125"/>
      <c r="Q137" s="126"/>
      <c r="R137" s="126"/>
      <c r="S137" s="115"/>
      <c r="T137" s="118"/>
      <c r="U137" s="127"/>
    </row>
    <row r="138" spans="10:21" ht="16.05" customHeight="1" x14ac:dyDescent="0.3">
      <c r="J138" s="122"/>
      <c r="K138" s="123"/>
      <c r="L138" s="124"/>
      <c r="M138" s="118"/>
      <c r="N138" s="115"/>
      <c r="O138" s="118"/>
      <c r="P138" s="125"/>
      <c r="Q138" s="126"/>
      <c r="R138" s="126"/>
      <c r="S138" s="115"/>
      <c r="T138" s="118"/>
      <c r="U138" s="127"/>
    </row>
    <row r="139" spans="10:21" ht="16.05" customHeight="1" x14ac:dyDescent="0.3">
      <c r="J139" s="122"/>
      <c r="K139" s="123"/>
      <c r="L139" s="124"/>
      <c r="M139" s="118"/>
      <c r="N139" s="115"/>
      <c r="O139" s="118"/>
      <c r="P139" s="125"/>
      <c r="Q139" s="126"/>
      <c r="R139" s="126"/>
      <c r="S139" s="115"/>
      <c r="T139" s="118"/>
      <c r="U139" s="127"/>
    </row>
    <row r="140" spans="10:21" ht="16.05" customHeight="1" x14ac:dyDescent="0.3">
      <c r="J140" s="122"/>
      <c r="K140" s="123"/>
      <c r="L140" s="124"/>
      <c r="M140" s="118"/>
      <c r="N140" s="115"/>
      <c r="O140" s="118"/>
      <c r="P140" s="125"/>
      <c r="Q140" s="126"/>
      <c r="R140" s="126"/>
      <c r="S140" s="115"/>
      <c r="T140" s="118"/>
      <c r="U140" s="127"/>
    </row>
    <row r="141" spans="10:21" ht="16.05" customHeight="1" x14ac:dyDescent="0.3">
      <c r="J141" s="122"/>
      <c r="K141" s="123"/>
      <c r="L141" s="124"/>
      <c r="M141" s="118"/>
      <c r="N141" s="115"/>
      <c r="O141" s="118"/>
      <c r="P141" s="125"/>
      <c r="Q141" s="126"/>
      <c r="R141" s="126"/>
      <c r="S141" s="115"/>
      <c r="T141" s="118"/>
      <c r="U141" s="127"/>
    </row>
    <row r="142" spans="10:21" ht="16.05" customHeight="1" x14ac:dyDescent="0.3">
      <c r="J142" s="122"/>
      <c r="K142" s="123"/>
      <c r="L142" s="124"/>
      <c r="M142" s="118"/>
      <c r="N142" s="115"/>
      <c r="O142" s="118"/>
      <c r="P142" s="125"/>
      <c r="Q142" s="126"/>
      <c r="R142" s="126"/>
      <c r="S142" s="115"/>
      <c r="T142" s="118"/>
      <c r="U142" s="127"/>
    </row>
    <row r="143" spans="10:21" ht="16.05" customHeight="1" x14ac:dyDescent="0.3">
      <c r="J143" s="122"/>
      <c r="K143" s="123"/>
      <c r="L143" s="124"/>
      <c r="M143" s="118"/>
      <c r="N143" s="115"/>
      <c r="O143" s="118"/>
      <c r="P143" s="125"/>
      <c r="Q143" s="126"/>
      <c r="R143" s="126"/>
      <c r="S143" s="115"/>
      <c r="T143" s="118"/>
      <c r="U143" s="127"/>
    </row>
    <row r="144" spans="10:21" ht="16.05" customHeight="1" x14ac:dyDescent="0.3">
      <c r="J144" s="122"/>
      <c r="K144" s="123"/>
      <c r="L144" s="124"/>
      <c r="M144" s="118"/>
      <c r="N144" s="115"/>
      <c r="O144" s="118"/>
      <c r="P144" s="125"/>
      <c r="Q144" s="126"/>
      <c r="R144" s="126"/>
      <c r="S144" s="115"/>
      <c r="T144" s="118"/>
      <c r="U144" s="127"/>
    </row>
    <row r="145" spans="10:21" ht="16.05" customHeight="1" x14ac:dyDescent="0.3">
      <c r="J145" s="122"/>
      <c r="K145" s="123"/>
      <c r="L145" s="124"/>
      <c r="M145" s="118"/>
      <c r="N145" s="115"/>
      <c r="O145" s="118"/>
      <c r="P145" s="125"/>
      <c r="Q145" s="126"/>
      <c r="R145" s="126"/>
      <c r="S145" s="115"/>
      <c r="T145" s="118"/>
      <c r="U145" s="127"/>
    </row>
    <row r="146" spans="10:21" ht="16.05" customHeight="1" x14ac:dyDescent="0.3">
      <c r="J146" s="122"/>
      <c r="K146" s="123"/>
      <c r="L146" s="124"/>
      <c r="M146" s="118"/>
      <c r="N146" s="115"/>
      <c r="O146" s="118"/>
      <c r="P146" s="125"/>
      <c r="Q146" s="126"/>
      <c r="R146" s="126"/>
      <c r="S146" s="115"/>
      <c r="T146" s="118"/>
      <c r="U146" s="127"/>
    </row>
    <row r="147" spans="10:21" ht="16.05" customHeight="1" x14ac:dyDescent="0.3">
      <c r="J147" s="122"/>
      <c r="K147" s="123"/>
      <c r="L147" s="124"/>
      <c r="M147" s="118"/>
      <c r="N147" s="115"/>
      <c r="O147" s="118"/>
      <c r="P147" s="125"/>
      <c r="Q147" s="126"/>
      <c r="R147" s="126"/>
      <c r="S147" s="115"/>
      <c r="T147" s="118"/>
      <c r="U147" s="127"/>
    </row>
    <row r="148" spans="10:21" ht="16.05" customHeight="1" x14ac:dyDescent="0.3">
      <c r="J148" s="122"/>
      <c r="K148" s="123"/>
      <c r="L148" s="124"/>
      <c r="M148" s="118"/>
      <c r="N148" s="115"/>
      <c r="O148" s="118"/>
      <c r="P148" s="125"/>
      <c r="Q148" s="126"/>
      <c r="R148" s="126"/>
      <c r="S148" s="115"/>
      <c r="T148" s="118"/>
      <c r="U148" s="127"/>
    </row>
    <row r="149" spans="10:21" ht="16.05" customHeight="1" x14ac:dyDescent="0.3">
      <c r="J149" s="122"/>
      <c r="K149" s="123"/>
      <c r="L149" s="124"/>
      <c r="M149" s="118"/>
      <c r="N149" s="115"/>
      <c r="O149" s="118"/>
      <c r="P149" s="125"/>
      <c r="Q149" s="126"/>
      <c r="R149" s="126"/>
      <c r="S149" s="115"/>
      <c r="T149" s="118"/>
      <c r="U149" s="127"/>
    </row>
    <row r="150" spans="10:21" ht="16.05" customHeight="1" x14ac:dyDescent="0.3">
      <c r="J150" s="122"/>
      <c r="K150" s="123"/>
      <c r="L150" s="124"/>
      <c r="M150" s="118"/>
      <c r="N150" s="115"/>
      <c r="O150" s="118"/>
      <c r="P150" s="125"/>
      <c r="Q150" s="126"/>
      <c r="R150" s="126"/>
      <c r="S150" s="115"/>
      <c r="T150" s="118"/>
      <c r="U150" s="127"/>
    </row>
    <row r="151" spans="10:21" ht="16.05" customHeight="1" x14ac:dyDescent="0.3">
      <c r="J151" s="122"/>
      <c r="K151" s="123"/>
      <c r="L151" s="124"/>
      <c r="M151" s="118"/>
      <c r="N151" s="115"/>
      <c r="O151" s="118"/>
      <c r="P151" s="125"/>
      <c r="Q151" s="126"/>
      <c r="R151" s="126"/>
      <c r="S151" s="115"/>
      <c r="T151" s="118"/>
      <c r="U151" s="127"/>
    </row>
    <row r="152" spans="10:21" ht="16.05" customHeight="1" x14ac:dyDescent="0.3">
      <c r="J152" s="122"/>
      <c r="K152" s="123"/>
      <c r="L152" s="124"/>
      <c r="M152" s="118"/>
      <c r="N152" s="115"/>
      <c r="O152" s="118"/>
      <c r="P152" s="125"/>
      <c r="Q152" s="126"/>
      <c r="R152" s="126"/>
      <c r="S152" s="115"/>
      <c r="T152" s="118"/>
      <c r="U152" s="127"/>
    </row>
    <row r="153" spans="10:21" ht="16.05" customHeight="1" x14ac:dyDescent="0.3">
      <c r="J153" s="122"/>
      <c r="K153" s="123"/>
      <c r="L153" s="124"/>
      <c r="M153" s="118"/>
      <c r="N153" s="115"/>
      <c r="O153" s="118"/>
      <c r="P153" s="125"/>
      <c r="Q153" s="126"/>
      <c r="R153" s="126"/>
      <c r="S153" s="115"/>
      <c r="T153" s="118"/>
      <c r="U153" s="127"/>
    </row>
    <row r="154" spans="10:21" ht="16.05" customHeight="1" x14ac:dyDescent="0.3">
      <c r="J154" s="122"/>
      <c r="K154" s="123"/>
      <c r="L154" s="124"/>
      <c r="M154" s="118"/>
      <c r="N154" s="115"/>
      <c r="O154" s="118"/>
      <c r="P154" s="125"/>
      <c r="Q154" s="126"/>
      <c r="R154" s="126"/>
      <c r="S154" s="115"/>
      <c r="T154" s="118"/>
      <c r="U154" s="127"/>
    </row>
    <row r="155" spans="10:21" ht="16.05" customHeight="1" x14ac:dyDescent="0.3">
      <c r="J155" s="122"/>
      <c r="K155" s="123"/>
      <c r="L155" s="124"/>
      <c r="M155" s="118"/>
      <c r="N155" s="115"/>
      <c r="O155" s="118"/>
      <c r="P155" s="125"/>
      <c r="Q155" s="126"/>
      <c r="R155" s="126"/>
      <c r="S155" s="115"/>
      <c r="T155" s="118"/>
      <c r="U155" s="127"/>
    </row>
    <row r="156" spans="10:21" ht="16.05" customHeight="1" x14ac:dyDescent="0.3">
      <c r="J156" s="122"/>
      <c r="K156" s="123"/>
      <c r="L156" s="124"/>
      <c r="M156" s="118"/>
      <c r="N156" s="115"/>
      <c r="O156" s="118"/>
      <c r="P156" s="125"/>
      <c r="Q156" s="126"/>
      <c r="R156" s="126"/>
      <c r="S156" s="115"/>
      <c r="T156" s="118"/>
      <c r="U156" s="127"/>
    </row>
    <row r="157" spans="10:21" ht="16.05" customHeight="1" x14ac:dyDescent="0.3">
      <c r="J157" s="122"/>
      <c r="K157" s="123"/>
      <c r="L157" s="124"/>
      <c r="M157" s="118"/>
      <c r="N157" s="115"/>
      <c r="O157" s="118"/>
      <c r="P157" s="125"/>
      <c r="Q157" s="126"/>
      <c r="R157" s="126"/>
      <c r="S157" s="115"/>
      <c r="T157" s="118"/>
      <c r="U157" s="127"/>
    </row>
    <row r="158" spans="10:21" ht="16.05" customHeight="1" x14ac:dyDescent="0.3">
      <c r="J158" s="122"/>
      <c r="K158" s="123"/>
      <c r="L158" s="124"/>
      <c r="M158" s="118"/>
      <c r="N158" s="115"/>
      <c r="O158" s="118"/>
      <c r="P158" s="125"/>
      <c r="Q158" s="126"/>
      <c r="R158" s="126"/>
      <c r="S158" s="115"/>
      <c r="T158" s="118"/>
      <c r="U158" s="127"/>
    </row>
    <row r="159" spans="10:21" ht="16.05" customHeight="1" x14ac:dyDescent="0.3">
      <c r="J159" s="122"/>
      <c r="K159" s="123"/>
      <c r="L159" s="124"/>
      <c r="M159" s="118"/>
      <c r="N159" s="115"/>
      <c r="O159" s="118"/>
      <c r="P159" s="125"/>
      <c r="Q159" s="126"/>
      <c r="R159" s="126"/>
      <c r="S159" s="115"/>
      <c r="T159" s="118"/>
      <c r="U159" s="127"/>
    </row>
    <row r="160" spans="10:21" ht="16.05" customHeight="1" x14ac:dyDescent="0.3">
      <c r="J160" s="122"/>
      <c r="K160" s="123"/>
      <c r="L160" s="124"/>
      <c r="M160" s="118"/>
      <c r="N160" s="115"/>
      <c r="O160" s="118"/>
      <c r="P160" s="125"/>
      <c r="Q160" s="126"/>
      <c r="R160" s="126"/>
      <c r="S160" s="115"/>
      <c r="T160" s="118"/>
      <c r="U160" s="127"/>
    </row>
    <row r="161" spans="10:21" ht="16.05" customHeight="1" x14ac:dyDescent="0.3">
      <c r="J161" s="122"/>
      <c r="K161" s="123"/>
      <c r="L161" s="124"/>
      <c r="M161" s="118"/>
      <c r="N161" s="115"/>
      <c r="O161" s="118"/>
      <c r="P161" s="125"/>
      <c r="Q161" s="126"/>
      <c r="R161" s="126"/>
      <c r="S161" s="115"/>
      <c r="T161" s="118"/>
      <c r="U161" s="127"/>
    </row>
    <row r="162" spans="10:21" ht="16.05" customHeight="1" x14ac:dyDescent="0.3">
      <c r="J162" s="122"/>
      <c r="K162" s="123"/>
      <c r="L162" s="124"/>
      <c r="M162" s="118"/>
      <c r="N162" s="115"/>
      <c r="O162" s="118"/>
      <c r="P162" s="125"/>
      <c r="Q162" s="126"/>
      <c r="R162" s="126"/>
      <c r="S162" s="115"/>
      <c r="T162" s="118"/>
      <c r="U162" s="127"/>
    </row>
    <row r="163" spans="10:21" ht="16.05" customHeight="1" x14ac:dyDescent="0.3">
      <c r="J163" s="122"/>
      <c r="K163" s="123"/>
      <c r="L163" s="124"/>
      <c r="M163" s="118"/>
      <c r="N163" s="115"/>
      <c r="O163" s="118"/>
      <c r="P163" s="125"/>
      <c r="Q163" s="126"/>
      <c r="R163" s="126"/>
      <c r="S163" s="115"/>
      <c r="T163" s="118"/>
      <c r="U163" s="127"/>
    </row>
    <row r="164" spans="10:21" ht="16.05" customHeight="1" x14ac:dyDescent="0.3">
      <c r="J164" s="122"/>
      <c r="K164" s="123"/>
      <c r="L164" s="124"/>
      <c r="M164" s="118"/>
      <c r="N164" s="115"/>
      <c r="O164" s="118"/>
      <c r="P164" s="125"/>
      <c r="Q164" s="126"/>
      <c r="R164" s="126"/>
      <c r="S164" s="115"/>
      <c r="T164" s="118"/>
      <c r="U164" s="127"/>
    </row>
    <row r="165" spans="10:21" ht="16.05" customHeight="1" x14ac:dyDescent="0.3">
      <c r="J165" s="122"/>
      <c r="K165" s="123"/>
      <c r="L165" s="124"/>
      <c r="M165" s="118"/>
      <c r="N165" s="115"/>
      <c r="O165" s="118"/>
      <c r="P165" s="125"/>
      <c r="Q165" s="126"/>
      <c r="R165" s="126"/>
      <c r="S165" s="115"/>
      <c r="T165" s="118"/>
      <c r="U165" s="127"/>
    </row>
    <row r="166" spans="10:21" ht="16.05" customHeight="1" x14ac:dyDescent="0.3">
      <c r="J166" s="122"/>
      <c r="K166" s="123"/>
      <c r="L166" s="124"/>
      <c r="M166" s="118"/>
      <c r="N166" s="115"/>
      <c r="O166" s="118"/>
      <c r="P166" s="125"/>
      <c r="Q166" s="126"/>
      <c r="R166" s="126"/>
      <c r="S166" s="115"/>
      <c r="T166" s="118"/>
      <c r="U166" s="127"/>
    </row>
    <row r="167" spans="10:21" ht="16.05" customHeight="1" x14ac:dyDescent="0.3">
      <c r="J167" s="122"/>
      <c r="K167" s="123"/>
      <c r="L167" s="124"/>
      <c r="M167" s="118"/>
      <c r="N167" s="115"/>
      <c r="O167" s="118"/>
      <c r="P167" s="125"/>
      <c r="Q167" s="126"/>
      <c r="R167" s="126"/>
      <c r="S167" s="115"/>
      <c r="T167" s="118"/>
      <c r="U167" s="127"/>
    </row>
    <row r="168" spans="10:21" ht="16.05" customHeight="1" x14ac:dyDescent="0.3">
      <c r="J168" s="122"/>
      <c r="K168" s="123"/>
      <c r="L168" s="124"/>
      <c r="M168" s="118"/>
      <c r="N168" s="115"/>
      <c r="O168" s="118"/>
      <c r="P168" s="125"/>
      <c r="Q168" s="126"/>
      <c r="R168" s="126"/>
      <c r="S168" s="115"/>
      <c r="T168" s="118"/>
      <c r="U168" s="127"/>
    </row>
    <row r="169" spans="10:21" ht="16.05" customHeight="1" x14ac:dyDescent="0.3">
      <c r="J169" s="122"/>
      <c r="K169" s="123"/>
      <c r="L169" s="124"/>
      <c r="M169" s="118"/>
      <c r="N169" s="115"/>
      <c r="O169" s="118"/>
      <c r="P169" s="125"/>
      <c r="Q169" s="126"/>
      <c r="R169" s="126"/>
      <c r="S169" s="115"/>
      <c r="T169" s="118"/>
      <c r="U169" s="127"/>
    </row>
    <row r="170" spans="10:21" ht="16.05" customHeight="1" x14ac:dyDescent="0.3">
      <c r="J170" s="122"/>
      <c r="K170" s="123"/>
      <c r="L170" s="124"/>
      <c r="M170" s="118"/>
      <c r="N170" s="115"/>
      <c r="O170" s="118"/>
      <c r="P170" s="125"/>
      <c r="Q170" s="126"/>
      <c r="R170" s="126"/>
      <c r="S170" s="115"/>
      <c r="T170" s="118"/>
      <c r="U170" s="127"/>
    </row>
    <row r="171" spans="10:21" ht="16.05" customHeight="1" x14ac:dyDescent="0.3">
      <c r="J171" s="122"/>
      <c r="K171" s="123"/>
      <c r="L171" s="124"/>
      <c r="M171" s="118"/>
      <c r="N171" s="115"/>
      <c r="O171" s="118"/>
      <c r="P171" s="125"/>
      <c r="Q171" s="126"/>
      <c r="R171" s="126"/>
      <c r="S171" s="115"/>
      <c r="T171" s="118"/>
      <c r="U171" s="127"/>
    </row>
    <row r="172" spans="10:21" ht="16.05" customHeight="1" x14ac:dyDescent="0.3">
      <c r="J172" s="122"/>
      <c r="K172" s="123"/>
      <c r="L172" s="124"/>
      <c r="M172" s="118"/>
      <c r="N172" s="115"/>
      <c r="O172" s="118"/>
      <c r="P172" s="125"/>
      <c r="Q172" s="126"/>
      <c r="R172" s="126"/>
      <c r="S172" s="115"/>
      <c r="T172" s="118"/>
      <c r="U172" s="127"/>
    </row>
    <row r="173" spans="10:21" ht="16.05" customHeight="1" x14ac:dyDescent="0.3">
      <c r="J173" s="122"/>
      <c r="K173" s="123"/>
      <c r="L173" s="124"/>
      <c r="M173" s="118"/>
      <c r="N173" s="115"/>
      <c r="O173" s="118"/>
      <c r="P173" s="125"/>
      <c r="Q173" s="126"/>
      <c r="R173" s="126"/>
      <c r="S173" s="115"/>
      <c r="T173" s="118"/>
      <c r="U173" s="127"/>
    </row>
    <row r="174" spans="10:21" ht="16.05" customHeight="1" x14ac:dyDescent="0.3">
      <c r="J174" s="122"/>
      <c r="K174" s="123"/>
      <c r="L174" s="124"/>
      <c r="M174" s="118"/>
      <c r="N174" s="115"/>
      <c r="O174" s="118"/>
      <c r="P174" s="125"/>
      <c r="Q174" s="126"/>
      <c r="R174" s="126"/>
      <c r="S174" s="115"/>
      <c r="T174" s="118"/>
      <c r="U174" s="127"/>
    </row>
    <row r="175" spans="10:21" ht="16.05" customHeight="1" x14ac:dyDescent="0.3">
      <c r="J175" s="122"/>
      <c r="K175" s="123"/>
      <c r="L175" s="124"/>
      <c r="M175" s="118"/>
      <c r="N175" s="115"/>
      <c r="O175" s="118"/>
      <c r="P175" s="125"/>
      <c r="Q175" s="126"/>
      <c r="R175" s="126"/>
      <c r="S175" s="115"/>
      <c r="T175" s="118"/>
      <c r="U175" s="127"/>
    </row>
    <row r="176" spans="10:21" ht="16.05" customHeight="1" x14ac:dyDescent="0.3">
      <c r="J176" s="122"/>
      <c r="K176" s="123"/>
      <c r="L176" s="124"/>
      <c r="M176" s="118"/>
      <c r="N176" s="115"/>
      <c r="O176" s="118"/>
      <c r="P176" s="125"/>
      <c r="Q176" s="126"/>
      <c r="R176" s="126"/>
      <c r="S176" s="115"/>
      <c r="T176" s="118"/>
      <c r="U176" s="127"/>
    </row>
    <row r="177" spans="10:21" ht="16.05" customHeight="1" x14ac:dyDescent="0.3">
      <c r="J177" s="122"/>
      <c r="K177" s="123"/>
      <c r="L177" s="124"/>
      <c r="M177" s="118"/>
      <c r="N177" s="115"/>
      <c r="O177" s="118"/>
      <c r="P177" s="125"/>
      <c r="Q177" s="126"/>
      <c r="R177" s="126"/>
      <c r="S177" s="115"/>
      <c r="T177" s="118"/>
      <c r="U177" s="127"/>
    </row>
    <row r="178" spans="10:21" ht="16.05" customHeight="1" x14ac:dyDescent="0.3">
      <c r="J178" s="122"/>
      <c r="K178" s="123"/>
      <c r="L178" s="124"/>
      <c r="M178" s="118"/>
      <c r="N178" s="115"/>
      <c r="O178" s="118"/>
      <c r="P178" s="125"/>
      <c r="Q178" s="126"/>
      <c r="R178" s="126"/>
      <c r="S178" s="115"/>
      <c r="T178" s="118"/>
      <c r="U178" s="127"/>
    </row>
    <row r="179" spans="10:21" ht="16.05" customHeight="1" x14ac:dyDescent="0.3">
      <c r="J179" s="122"/>
      <c r="K179" s="123"/>
      <c r="L179" s="124"/>
      <c r="M179" s="118"/>
      <c r="N179" s="115"/>
      <c r="O179" s="118"/>
      <c r="P179" s="125"/>
      <c r="Q179" s="126"/>
      <c r="R179" s="126"/>
      <c r="S179" s="115"/>
      <c r="T179" s="118"/>
      <c r="U179" s="127"/>
    </row>
    <row r="180" spans="10:21" ht="16.05" customHeight="1" x14ac:dyDescent="0.3">
      <c r="J180" s="122"/>
      <c r="K180" s="123"/>
      <c r="L180" s="124"/>
      <c r="M180" s="118"/>
      <c r="N180" s="115"/>
      <c r="O180" s="118"/>
      <c r="P180" s="125"/>
      <c r="Q180" s="126"/>
      <c r="R180" s="126"/>
      <c r="S180" s="115"/>
      <c r="T180" s="118"/>
      <c r="U180" s="127"/>
    </row>
    <row r="181" spans="10:21" ht="16.05" customHeight="1" x14ac:dyDescent="0.3">
      <c r="J181" s="122"/>
      <c r="K181" s="123"/>
      <c r="L181" s="124"/>
      <c r="M181" s="118"/>
      <c r="N181" s="115"/>
      <c r="O181" s="118"/>
      <c r="P181" s="125"/>
      <c r="Q181" s="126"/>
      <c r="R181" s="126"/>
      <c r="S181" s="115"/>
      <c r="T181" s="118"/>
      <c r="U181" s="127"/>
    </row>
    <row r="182" spans="10:21" ht="16.05" customHeight="1" x14ac:dyDescent="0.3">
      <c r="J182" s="122"/>
      <c r="K182" s="123"/>
      <c r="L182" s="124"/>
      <c r="M182" s="118"/>
      <c r="N182" s="115"/>
      <c r="O182" s="118"/>
      <c r="P182" s="125"/>
      <c r="Q182" s="126"/>
      <c r="R182" s="126"/>
      <c r="S182" s="115"/>
      <c r="T182" s="118"/>
      <c r="U182" s="127"/>
    </row>
    <row r="183" spans="10:21" ht="16.05" customHeight="1" x14ac:dyDescent="0.3">
      <c r="J183" s="122"/>
      <c r="K183" s="123"/>
      <c r="L183" s="124"/>
      <c r="M183" s="118"/>
      <c r="N183" s="115"/>
      <c r="O183" s="118"/>
      <c r="P183" s="125"/>
      <c r="Q183" s="126"/>
      <c r="R183" s="126"/>
      <c r="S183" s="115"/>
      <c r="T183" s="118"/>
      <c r="U183" s="127"/>
    </row>
    <row r="184" spans="10:21" ht="16.05" customHeight="1" x14ac:dyDescent="0.3">
      <c r="J184" s="122"/>
      <c r="K184" s="123"/>
      <c r="L184" s="124"/>
      <c r="M184" s="118"/>
      <c r="N184" s="115"/>
      <c r="O184" s="118"/>
      <c r="P184" s="125"/>
      <c r="Q184" s="126"/>
      <c r="R184" s="126"/>
      <c r="S184" s="115"/>
      <c r="T184" s="118"/>
      <c r="U184" s="127"/>
    </row>
    <row r="185" spans="10:21" ht="16.05" customHeight="1" x14ac:dyDescent="0.3">
      <c r="J185" s="122"/>
      <c r="K185" s="123"/>
      <c r="L185" s="124"/>
      <c r="M185" s="118"/>
      <c r="N185" s="115"/>
      <c r="O185" s="118"/>
      <c r="P185" s="125"/>
      <c r="Q185" s="126"/>
      <c r="R185" s="126"/>
      <c r="S185" s="115"/>
      <c r="T185" s="118"/>
      <c r="U185" s="127"/>
    </row>
    <row r="186" spans="10:21" ht="16.05" customHeight="1" x14ac:dyDescent="0.3">
      <c r="J186" s="122"/>
      <c r="K186" s="123"/>
      <c r="L186" s="124"/>
      <c r="M186" s="118"/>
      <c r="N186" s="115"/>
      <c r="O186" s="118"/>
      <c r="P186" s="125"/>
      <c r="Q186" s="126"/>
      <c r="R186" s="126"/>
      <c r="S186" s="115"/>
      <c r="T186" s="118"/>
      <c r="U186" s="127"/>
    </row>
    <row r="187" spans="10:21" ht="16.05" customHeight="1" x14ac:dyDescent="0.3">
      <c r="J187" s="122"/>
      <c r="K187" s="123"/>
      <c r="L187" s="124"/>
      <c r="M187" s="118"/>
      <c r="N187" s="115"/>
      <c r="O187" s="118"/>
      <c r="P187" s="125"/>
      <c r="Q187" s="126"/>
      <c r="R187" s="126"/>
      <c r="S187" s="115"/>
      <c r="T187" s="118"/>
      <c r="U187" s="127"/>
    </row>
    <row r="188" spans="10:21" ht="16.05" customHeight="1" x14ac:dyDescent="0.3">
      <c r="J188" s="122"/>
      <c r="K188" s="123"/>
      <c r="L188" s="124"/>
      <c r="M188" s="118"/>
      <c r="N188" s="115"/>
      <c r="O188" s="118"/>
      <c r="P188" s="125"/>
      <c r="Q188" s="126"/>
      <c r="R188" s="126"/>
      <c r="S188" s="115"/>
      <c r="T188" s="118"/>
      <c r="U188" s="127"/>
    </row>
    <row r="189" spans="10:21" ht="16.05" customHeight="1" x14ac:dyDescent="0.3">
      <c r="J189" s="122"/>
      <c r="K189" s="123"/>
      <c r="L189" s="124"/>
      <c r="M189" s="118"/>
      <c r="N189" s="115"/>
      <c r="O189" s="118"/>
      <c r="P189" s="125"/>
      <c r="Q189" s="126"/>
      <c r="R189" s="126"/>
      <c r="S189" s="115"/>
      <c r="T189" s="118"/>
      <c r="U189" s="127"/>
    </row>
    <row r="190" spans="10:21" ht="16.05" customHeight="1" x14ac:dyDescent="0.3">
      <c r="J190" s="122"/>
      <c r="K190" s="123"/>
      <c r="L190" s="124"/>
      <c r="M190" s="118"/>
      <c r="N190" s="115"/>
      <c r="O190" s="118"/>
      <c r="P190" s="125"/>
      <c r="Q190" s="126"/>
      <c r="R190" s="126"/>
      <c r="S190" s="115"/>
      <c r="T190" s="118"/>
      <c r="U190" s="127"/>
    </row>
    <row r="191" spans="10:21" ht="16.05" customHeight="1" x14ac:dyDescent="0.3">
      <c r="J191" s="122"/>
      <c r="K191" s="123"/>
      <c r="L191" s="124"/>
      <c r="M191" s="118"/>
      <c r="N191" s="115"/>
      <c r="O191" s="118"/>
      <c r="P191" s="125"/>
      <c r="Q191" s="126"/>
      <c r="R191" s="126"/>
      <c r="S191" s="115"/>
      <c r="T191" s="118"/>
      <c r="U191" s="127"/>
    </row>
    <row r="192" spans="10:21" ht="16.05" customHeight="1" x14ac:dyDescent="0.3">
      <c r="J192" s="122"/>
      <c r="K192" s="123"/>
      <c r="L192" s="124"/>
      <c r="M192" s="118"/>
      <c r="N192" s="115"/>
      <c r="O192" s="118"/>
      <c r="P192" s="125"/>
      <c r="Q192" s="126"/>
      <c r="R192" s="126"/>
      <c r="S192" s="115"/>
      <c r="T192" s="118"/>
      <c r="U192" s="127"/>
    </row>
    <row r="193" spans="10:21" ht="16.05" customHeight="1" x14ac:dyDescent="0.3">
      <c r="J193" s="122"/>
      <c r="K193" s="123"/>
      <c r="L193" s="124"/>
      <c r="M193" s="118"/>
      <c r="N193" s="115"/>
      <c r="O193" s="118"/>
      <c r="P193" s="125"/>
      <c r="Q193" s="126"/>
      <c r="R193" s="126"/>
      <c r="S193" s="115"/>
      <c r="T193" s="118"/>
      <c r="U193" s="127"/>
    </row>
    <row r="194" spans="10:21" ht="16.05" customHeight="1" x14ac:dyDescent="0.3">
      <c r="J194" s="122"/>
      <c r="K194" s="123"/>
      <c r="L194" s="124"/>
      <c r="M194" s="118"/>
      <c r="N194" s="115"/>
      <c r="O194" s="118"/>
      <c r="P194" s="125"/>
      <c r="Q194" s="126"/>
      <c r="R194" s="126"/>
      <c r="S194" s="115"/>
      <c r="T194" s="118"/>
      <c r="U194" s="127"/>
    </row>
    <row r="195" spans="10:21" ht="16.05" customHeight="1" x14ac:dyDescent="0.3">
      <c r="J195" s="122"/>
      <c r="K195" s="123"/>
      <c r="L195" s="124"/>
      <c r="M195" s="118"/>
      <c r="N195" s="115"/>
      <c r="O195" s="118"/>
      <c r="P195" s="125"/>
      <c r="Q195" s="126"/>
      <c r="R195" s="126"/>
      <c r="S195" s="115"/>
      <c r="T195" s="118"/>
      <c r="U195" s="127"/>
    </row>
    <row r="196" spans="10:21" ht="16.05" customHeight="1" x14ac:dyDescent="0.3">
      <c r="J196" s="122"/>
      <c r="K196" s="123"/>
      <c r="L196" s="124"/>
      <c r="M196" s="118"/>
      <c r="N196" s="115"/>
      <c r="O196" s="118"/>
      <c r="P196" s="125"/>
      <c r="Q196" s="126"/>
      <c r="R196" s="126"/>
      <c r="S196" s="115"/>
      <c r="T196" s="118"/>
      <c r="U196" s="127"/>
    </row>
    <row r="197" spans="10:21" ht="16.05" customHeight="1" x14ac:dyDescent="0.3">
      <c r="J197" s="122"/>
      <c r="K197" s="123"/>
      <c r="L197" s="124"/>
      <c r="M197" s="118"/>
      <c r="N197" s="115"/>
      <c r="O197" s="118"/>
      <c r="P197" s="125"/>
      <c r="Q197" s="126"/>
      <c r="R197" s="126"/>
      <c r="S197" s="115"/>
      <c r="T197" s="118"/>
      <c r="U197" s="127"/>
    </row>
    <row r="198" spans="10:21" ht="16.05" customHeight="1" x14ac:dyDescent="0.3">
      <c r="J198" s="122"/>
      <c r="K198" s="123"/>
      <c r="L198" s="124"/>
      <c r="M198" s="118"/>
      <c r="N198" s="115"/>
      <c r="O198" s="118"/>
      <c r="P198" s="125"/>
      <c r="Q198" s="126"/>
      <c r="R198" s="126"/>
      <c r="S198" s="115"/>
      <c r="T198" s="118"/>
      <c r="U198" s="127"/>
    </row>
    <row r="199" spans="10:21" ht="16.05" customHeight="1" x14ac:dyDescent="0.3">
      <c r="J199" s="122"/>
      <c r="K199" s="123"/>
      <c r="L199" s="124"/>
      <c r="M199" s="118"/>
      <c r="N199" s="115"/>
      <c r="O199" s="118"/>
      <c r="P199" s="125"/>
      <c r="Q199" s="126"/>
      <c r="R199" s="126"/>
      <c r="S199" s="115"/>
      <c r="T199" s="118"/>
      <c r="U199" s="127"/>
    </row>
    <row r="200" spans="10:21" ht="16.05" customHeight="1" x14ac:dyDescent="0.3">
      <c r="J200" s="122"/>
      <c r="K200" s="123"/>
      <c r="L200" s="124"/>
      <c r="M200" s="118"/>
      <c r="N200" s="115"/>
      <c r="O200" s="118"/>
      <c r="P200" s="125"/>
      <c r="Q200" s="126"/>
      <c r="R200" s="126"/>
      <c r="S200" s="115"/>
      <c r="T200" s="118"/>
      <c r="U200" s="127"/>
    </row>
    <row r="201" spans="10:21" ht="16.05" customHeight="1" x14ac:dyDescent="0.3">
      <c r="J201" s="122"/>
      <c r="K201" s="123"/>
      <c r="L201" s="124"/>
      <c r="M201" s="118"/>
      <c r="N201" s="115"/>
      <c r="O201" s="118"/>
      <c r="P201" s="125"/>
      <c r="Q201" s="126"/>
      <c r="R201" s="126"/>
      <c r="S201" s="115"/>
      <c r="T201" s="118"/>
      <c r="U201" s="127"/>
    </row>
    <row r="202" spans="10:21" ht="16.05" customHeight="1" x14ac:dyDescent="0.3">
      <c r="J202" s="122"/>
      <c r="K202" s="123"/>
      <c r="L202" s="124"/>
      <c r="M202" s="118"/>
      <c r="N202" s="115"/>
      <c r="O202" s="118"/>
      <c r="P202" s="125"/>
      <c r="Q202" s="126"/>
      <c r="R202" s="126"/>
      <c r="S202" s="115"/>
      <c r="T202" s="118"/>
      <c r="U202" s="127"/>
    </row>
    <row r="203" spans="10:21" ht="16.05" customHeight="1" x14ac:dyDescent="0.3">
      <c r="J203" s="122"/>
      <c r="K203" s="123"/>
      <c r="L203" s="124"/>
      <c r="M203" s="118"/>
      <c r="N203" s="115"/>
      <c r="O203" s="118"/>
      <c r="P203" s="125"/>
      <c r="Q203" s="126"/>
      <c r="R203" s="126"/>
      <c r="S203" s="115"/>
      <c r="T203" s="118"/>
      <c r="U203" s="127"/>
    </row>
    <row r="204" spans="10:21" ht="16.05" customHeight="1" x14ac:dyDescent="0.3">
      <c r="J204" s="122"/>
      <c r="K204" s="123"/>
      <c r="L204" s="124"/>
      <c r="M204" s="118"/>
      <c r="N204" s="115"/>
      <c r="O204" s="118"/>
      <c r="P204" s="125"/>
      <c r="Q204" s="126"/>
      <c r="R204" s="126"/>
      <c r="S204" s="115"/>
      <c r="T204" s="118"/>
      <c r="U204" s="127"/>
    </row>
    <row r="205" spans="10:21" ht="16.05" customHeight="1" x14ac:dyDescent="0.3">
      <c r="J205" s="122"/>
      <c r="K205" s="123"/>
      <c r="L205" s="124"/>
      <c r="M205" s="118"/>
      <c r="N205" s="115"/>
      <c r="O205" s="118"/>
      <c r="P205" s="125"/>
      <c r="Q205" s="126"/>
      <c r="R205" s="126"/>
      <c r="S205" s="115"/>
      <c r="T205" s="118"/>
      <c r="U205" s="127"/>
    </row>
    <row r="206" spans="10:21" ht="16.05" customHeight="1" x14ac:dyDescent="0.3">
      <c r="J206" s="122"/>
      <c r="K206" s="123"/>
      <c r="L206" s="124"/>
      <c r="M206" s="118"/>
      <c r="N206" s="115"/>
      <c r="O206" s="118"/>
      <c r="P206" s="125"/>
      <c r="Q206" s="126"/>
      <c r="R206" s="126"/>
      <c r="S206" s="115"/>
      <c r="T206" s="118"/>
      <c r="U206" s="127"/>
    </row>
    <row r="207" spans="10:21" ht="16.05" customHeight="1" x14ac:dyDescent="0.3">
      <c r="J207" s="122"/>
      <c r="K207" s="123"/>
      <c r="L207" s="124"/>
      <c r="M207" s="118"/>
      <c r="N207" s="115"/>
      <c r="O207" s="118"/>
      <c r="P207" s="125"/>
      <c r="Q207" s="126"/>
      <c r="R207" s="126"/>
      <c r="S207" s="115"/>
      <c r="T207" s="118"/>
      <c r="U207" s="127"/>
    </row>
    <row r="208" spans="10:21" ht="16.05" customHeight="1" x14ac:dyDescent="0.3">
      <c r="J208" s="122"/>
      <c r="K208" s="123"/>
      <c r="L208" s="124"/>
      <c r="M208" s="118"/>
      <c r="N208" s="115"/>
      <c r="O208" s="118"/>
      <c r="P208" s="125"/>
      <c r="Q208" s="126"/>
      <c r="R208" s="126"/>
      <c r="S208" s="115"/>
      <c r="T208" s="118"/>
      <c r="U208" s="127"/>
    </row>
    <row r="209" spans="10:21" ht="16.05" customHeight="1" x14ac:dyDescent="0.3">
      <c r="J209" s="122"/>
      <c r="K209" s="123"/>
      <c r="L209" s="124"/>
      <c r="M209" s="118"/>
      <c r="N209" s="115"/>
      <c r="O209" s="118"/>
      <c r="P209" s="125"/>
      <c r="Q209" s="126"/>
      <c r="R209" s="126"/>
      <c r="S209" s="115"/>
      <c r="T209" s="118"/>
      <c r="U209" s="127"/>
    </row>
    <row r="210" spans="10:21" ht="16.05" customHeight="1" x14ac:dyDescent="0.3">
      <c r="J210" s="122"/>
      <c r="K210" s="123"/>
      <c r="L210" s="124"/>
      <c r="M210" s="118"/>
      <c r="N210" s="115"/>
      <c r="O210" s="118"/>
      <c r="P210" s="125"/>
      <c r="Q210" s="126"/>
      <c r="R210" s="126"/>
      <c r="S210" s="115"/>
      <c r="T210" s="118"/>
      <c r="U210" s="127"/>
    </row>
    <row r="211" spans="10:21" ht="16.05" customHeight="1" x14ac:dyDescent="0.3">
      <c r="J211" s="122"/>
      <c r="K211" s="123"/>
      <c r="L211" s="124"/>
      <c r="M211" s="118"/>
      <c r="N211" s="115"/>
      <c r="O211" s="118"/>
      <c r="P211" s="125"/>
      <c r="Q211" s="126"/>
      <c r="R211" s="126"/>
      <c r="S211" s="115"/>
      <c r="T211" s="118"/>
      <c r="U211" s="127"/>
    </row>
    <row r="212" spans="10:21" ht="16.05" customHeight="1" x14ac:dyDescent="0.3">
      <c r="J212" s="122"/>
      <c r="K212" s="123"/>
      <c r="L212" s="124"/>
      <c r="M212" s="118"/>
      <c r="N212" s="115"/>
      <c r="O212" s="118"/>
      <c r="P212" s="125"/>
      <c r="Q212" s="126"/>
      <c r="R212" s="126"/>
      <c r="S212" s="115"/>
      <c r="T212" s="118"/>
      <c r="U212" s="127"/>
    </row>
    <row r="213" spans="10:21" ht="16.05" customHeight="1" x14ac:dyDescent="0.3">
      <c r="J213" s="122"/>
      <c r="K213" s="123"/>
      <c r="L213" s="124"/>
      <c r="M213" s="118"/>
      <c r="N213" s="115"/>
      <c r="O213" s="118"/>
      <c r="P213" s="125"/>
      <c r="Q213" s="126"/>
      <c r="R213" s="126"/>
      <c r="S213" s="115"/>
      <c r="T213" s="118"/>
      <c r="U213" s="127"/>
    </row>
    <row r="214" spans="10:21" ht="16.05" customHeight="1" x14ac:dyDescent="0.3">
      <c r="J214" s="122"/>
      <c r="K214" s="123"/>
      <c r="L214" s="124"/>
      <c r="M214" s="118"/>
      <c r="N214" s="115"/>
      <c r="O214" s="118"/>
      <c r="P214" s="125"/>
      <c r="Q214" s="126"/>
      <c r="R214" s="126"/>
      <c r="S214" s="115"/>
      <c r="T214" s="118"/>
      <c r="U214" s="127"/>
    </row>
    <row r="215" spans="10:21" ht="16.05" customHeight="1" x14ac:dyDescent="0.3">
      <c r="J215" s="122"/>
      <c r="K215" s="123"/>
      <c r="L215" s="124"/>
      <c r="M215" s="118"/>
      <c r="N215" s="115"/>
      <c r="O215" s="118"/>
      <c r="P215" s="125"/>
      <c r="Q215" s="126"/>
      <c r="R215" s="126"/>
      <c r="S215" s="115"/>
      <c r="T215" s="118"/>
      <c r="U215" s="127"/>
    </row>
    <row r="216" spans="10:21" ht="16.05" customHeight="1" x14ac:dyDescent="0.3">
      <c r="J216" s="122"/>
      <c r="K216" s="123"/>
      <c r="L216" s="124"/>
      <c r="M216" s="118"/>
      <c r="N216" s="115"/>
      <c r="O216" s="118"/>
      <c r="P216" s="125"/>
      <c r="Q216" s="126"/>
      <c r="R216" s="126"/>
      <c r="S216" s="115"/>
      <c r="T216" s="118"/>
      <c r="U216" s="127"/>
    </row>
    <row r="217" spans="10:21" ht="16.05" customHeight="1" x14ac:dyDescent="0.3">
      <c r="J217" s="122"/>
      <c r="K217" s="123"/>
      <c r="L217" s="124"/>
      <c r="M217" s="118"/>
      <c r="N217" s="115"/>
      <c r="O217" s="118"/>
      <c r="P217" s="125"/>
      <c r="Q217" s="126"/>
      <c r="R217" s="126"/>
      <c r="S217" s="115"/>
      <c r="T217" s="118"/>
      <c r="U217" s="127"/>
    </row>
    <row r="218" spans="10:21" ht="16.05" customHeight="1" x14ac:dyDescent="0.3">
      <c r="J218" s="122"/>
      <c r="K218" s="123"/>
      <c r="L218" s="124"/>
      <c r="M218" s="118"/>
      <c r="N218" s="115"/>
      <c r="O218" s="118"/>
      <c r="P218" s="125"/>
      <c r="Q218" s="126"/>
      <c r="R218" s="126"/>
      <c r="S218" s="115"/>
      <c r="T218" s="118"/>
      <c r="U218" s="127"/>
    </row>
    <row r="219" spans="10:21" ht="16.05" customHeight="1" x14ac:dyDescent="0.3">
      <c r="J219" s="122"/>
      <c r="K219" s="123"/>
      <c r="L219" s="124"/>
      <c r="M219" s="118"/>
      <c r="N219" s="115"/>
      <c r="O219" s="118"/>
      <c r="P219" s="125"/>
      <c r="Q219" s="126"/>
      <c r="R219" s="126"/>
      <c r="S219" s="115"/>
      <c r="T219" s="118"/>
      <c r="U219" s="127"/>
    </row>
    <row r="220" spans="10:21" ht="16.05" customHeight="1" x14ac:dyDescent="0.3">
      <c r="J220" s="122"/>
      <c r="K220" s="123"/>
      <c r="L220" s="124"/>
      <c r="M220" s="118"/>
      <c r="N220" s="115"/>
      <c r="O220" s="118"/>
      <c r="P220" s="125"/>
      <c r="Q220" s="126"/>
      <c r="R220" s="126"/>
      <c r="S220" s="115"/>
      <c r="T220" s="118"/>
      <c r="U220" s="127"/>
    </row>
    <row r="221" spans="10:21" ht="16.05" customHeight="1" x14ac:dyDescent="0.3">
      <c r="J221" s="122"/>
      <c r="K221" s="123"/>
      <c r="L221" s="124"/>
      <c r="M221" s="118"/>
      <c r="N221" s="115"/>
      <c r="O221" s="118"/>
      <c r="P221" s="125"/>
      <c r="Q221" s="126"/>
      <c r="R221" s="126"/>
      <c r="S221" s="115"/>
      <c r="T221" s="118"/>
      <c r="U221" s="127"/>
    </row>
    <row r="222" spans="10:21" ht="16.05" customHeight="1" x14ac:dyDescent="0.3">
      <c r="J222" s="122"/>
      <c r="K222" s="123"/>
      <c r="L222" s="124"/>
      <c r="M222" s="118"/>
      <c r="N222" s="115"/>
      <c r="O222" s="118"/>
      <c r="P222" s="125"/>
      <c r="Q222" s="126"/>
      <c r="R222" s="126"/>
      <c r="S222" s="115"/>
      <c r="T222" s="118"/>
      <c r="U222" s="127"/>
    </row>
    <row r="223" spans="10:21" ht="16.05" customHeight="1" x14ac:dyDescent="0.3">
      <c r="J223" s="122"/>
      <c r="K223" s="123"/>
      <c r="L223" s="124"/>
      <c r="M223" s="118"/>
      <c r="N223" s="115"/>
      <c r="O223" s="118"/>
      <c r="P223" s="125"/>
      <c r="Q223" s="126"/>
      <c r="R223" s="126"/>
      <c r="S223" s="115"/>
      <c r="T223" s="118"/>
      <c r="U223" s="127"/>
    </row>
    <row r="224" spans="10:21" ht="16.05" customHeight="1" x14ac:dyDescent="0.3">
      <c r="J224" s="122"/>
      <c r="K224" s="123"/>
      <c r="L224" s="124"/>
      <c r="M224" s="118"/>
      <c r="N224" s="115"/>
      <c r="O224" s="118"/>
      <c r="P224" s="125"/>
      <c r="Q224" s="126"/>
      <c r="R224" s="126"/>
      <c r="S224" s="115"/>
      <c r="T224" s="118"/>
      <c r="U224" s="127"/>
    </row>
    <row r="225" spans="10:21" ht="16.05" customHeight="1" x14ac:dyDescent="0.3">
      <c r="J225" s="122"/>
      <c r="K225" s="123"/>
      <c r="L225" s="124"/>
      <c r="M225" s="118"/>
      <c r="N225" s="115"/>
      <c r="O225" s="118"/>
      <c r="P225" s="125"/>
      <c r="Q225" s="126"/>
      <c r="R225" s="126"/>
      <c r="S225" s="115"/>
      <c r="T225" s="118"/>
      <c r="U225" s="127"/>
    </row>
    <row r="226" spans="10:21" ht="16.05" customHeight="1" x14ac:dyDescent="0.3">
      <c r="J226" s="122"/>
      <c r="K226" s="123"/>
      <c r="L226" s="124"/>
      <c r="M226" s="118"/>
      <c r="N226" s="115"/>
      <c r="O226" s="118"/>
      <c r="P226" s="125"/>
      <c r="Q226" s="126"/>
      <c r="R226" s="126"/>
      <c r="S226" s="115"/>
      <c r="T226" s="118"/>
      <c r="U226" s="127"/>
    </row>
    <row r="227" spans="10:21" ht="16.05" customHeight="1" x14ac:dyDescent="0.3">
      <c r="J227" s="122"/>
      <c r="K227" s="123"/>
      <c r="L227" s="124"/>
      <c r="M227" s="118"/>
      <c r="N227" s="115"/>
      <c r="O227" s="118"/>
      <c r="P227" s="125"/>
      <c r="Q227" s="126"/>
      <c r="R227" s="126"/>
      <c r="S227" s="115"/>
      <c r="T227" s="118"/>
      <c r="U227" s="127"/>
    </row>
    <row r="228" spans="10:21" ht="16.05" customHeight="1" x14ac:dyDescent="0.3">
      <c r="J228" s="122"/>
      <c r="K228" s="123"/>
      <c r="L228" s="124"/>
      <c r="M228" s="118"/>
      <c r="N228" s="115"/>
      <c r="O228" s="118"/>
      <c r="P228" s="125"/>
      <c r="Q228" s="126"/>
      <c r="R228" s="126"/>
      <c r="S228" s="115"/>
      <c r="T228" s="118"/>
      <c r="U228" s="127"/>
    </row>
    <row r="229" spans="10:21" ht="16.05" customHeight="1" x14ac:dyDescent="0.3">
      <c r="J229" s="122"/>
      <c r="K229" s="123"/>
      <c r="L229" s="124"/>
      <c r="M229" s="118"/>
      <c r="N229" s="115"/>
      <c r="O229" s="118"/>
      <c r="P229" s="125"/>
      <c r="Q229" s="126"/>
      <c r="R229" s="126"/>
      <c r="S229" s="115"/>
      <c r="T229" s="118"/>
      <c r="U229" s="127"/>
    </row>
    <row r="230" spans="10:21" ht="16.05" customHeight="1" x14ac:dyDescent="0.3">
      <c r="J230" s="122"/>
      <c r="K230" s="123"/>
      <c r="L230" s="124"/>
      <c r="M230" s="118"/>
      <c r="N230" s="115"/>
      <c r="O230" s="118"/>
      <c r="P230" s="125"/>
      <c r="Q230" s="126"/>
      <c r="R230" s="126"/>
      <c r="S230" s="115"/>
      <c r="T230" s="118"/>
      <c r="U230" s="127"/>
    </row>
    <row r="231" spans="10:21" ht="16.05" customHeight="1" x14ac:dyDescent="0.3">
      <c r="J231" s="122"/>
      <c r="K231" s="123"/>
      <c r="L231" s="124"/>
      <c r="M231" s="118"/>
      <c r="N231" s="115"/>
      <c r="O231" s="118"/>
      <c r="P231" s="125"/>
      <c r="Q231" s="126"/>
      <c r="R231" s="126"/>
      <c r="S231" s="115"/>
      <c r="T231" s="118"/>
      <c r="U231" s="127"/>
    </row>
    <row r="232" spans="10:21" ht="16.05" customHeight="1" x14ac:dyDescent="0.3">
      <c r="J232" s="122"/>
      <c r="K232" s="123"/>
      <c r="L232" s="124"/>
      <c r="M232" s="118"/>
      <c r="N232" s="115"/>
      <c r="O232" s="118"/>
      <c r="P232" s="125"/>
      <c r="Q232" s="126"/>
      <c r="R232" s="126"/>
      <c r="S232" s="115"/>
      <c r="T232" s="118"/>
      <c r="U232" s="127"/>
    </row>
    <row r="233" spans="10:21" ht="16.05" customHeight="1" x14ac:dyDescent="0.3">
      <c r="J233" s="122"/>
      <c r="K233" s="123"/>
      <c r="L233" s="124"/>
      <c r="M233" s="118"/>
      <c r="N233" s="115"/>
      <c r="O233" s="118"/>
      <c r="P233" s="125"/>
      <c r="Q233" s="126"/>
      <c r="R233" s="126"/>
      <c r="S233" s="115"/>
      <c r="T233" s="118"/>
      <c r="U233" s="127"/>
    </row>
    <row r="234" spans="10:21" ht="16.05" customHeight="1" x14ac:dyDescent="0.3">
      <c r="J234" s="122"/>
      <c r="K234" s="123"/>
      <c r="L234" s="124"/>
      <c r="M234" s="118"/>
      <c r="N234" s="115"/>
      <c r="O234" s="118"/>
      <c r="P234" s="125"/>
      <c r="Q234" s="126"/>
      <c r="R234" s="126"/>
      <c r="S234" s="115"/>
      <c r="T234" s="118"/>
      <c r="U234" s="127"/>
    </row>
    <row r="235" spans="10:21" ht="16.05" customHeight="1" x14ac:dyDescent="0.3">
      <c r="J235" s="122"/>
      <c r="K235" s="123"/>
      <c r="L235" s="124"/>
      <c r="M235" s="118"/>
      <c r="N235" s="115"/>
      <c r="O235" s="118"/>
      <c r="P235" s="125"/>
      <c r="Q235" s="126"/>
      <c r="R235" s="126"/>
      <c r="S235" s="115"/>
      <c r="T235" s="118"/>
      <c r="U235" s="127"/>
    </row>
  </sheetData>
  <mergeCells count="18">
    <mergeCell ref="D8:H8"/>
    <mergeCell ref="B2:H2"/>
    <mergeCell ref="B3:H3"/>
    <mergeCell ref="D5:H5"/>
    <mergeCell ref="D6:H6"/>
    <mergeCell ref="D7:H7"/>
    <mergeCell ref="B113:E113"/>
    <mergeCell ref="F113:H113"/>
    <mergeCell ref="B114:E114"/>
    <mergeCell ref="F114:H114"/>
    <mergeCell ref="B115:E115"/>
    <mergeCell ref="F115:H115"/>
    <mergeCell ref="B116:E116"/>
    <mergeCell ref="F116:H116"/>
    <mergeCell ref="B117:E117"/>
    <mergeCell ref="F117:H117"/>
    <mergeCell ref="B118:E118"/>
    <mergeCell ref="F118:H118"/>
  </mergeCells>
  <dataValidations count="1">
    <dataValidation type="list" allowBlank="1" showInputMessage="1" showErrorMessage="1" sqref="U9" xr:uid="{F5E33369-1609-45AC-89A8-AD8157B41134}">
      <formula1>$V$11:$V$41</formula1>
    </dataValidation>
  </dataValidations>
  <pageMargins left="0.39370078740157483" right="0.39370078740157483" top="0.59055118110236227" bottom="0.59055118110236227" header="0.31496062992125984" footer="0.31496062992125984"/>
  <pageSetup paperSize="256" scale="89" fitToHeight="0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323C0-6FBA-487F-B057-E557BED5DC8C}">
  <sheetPr>
    <tabColor rgb="FF92D050"/>
    <pageSetUpPr fitToPage="1"/>
  </sheetPr>
  <dimension ref="A1:V235"/>
  <sheetViews>
    <sheetView topLeftCell="A79" zoomScaleNormal="100" workbookViewId="0">
      <selection activeCell="F98" sqref="F98"/>
    </sheetView>
  </sheetViews>
  <sheetFormatPr defaultColWidth="9.21875" defaultRowHeight="16.05" customHeight="1" x14ac:dyDescent="0.3"/>
  <cols>
    <col min="1" max="1" width="9.21875" style="162"/>
    <col min="2" max="2" width="14.21875" style="162" bestFit="1" customWidth="1"/>
    <col min="3" max="3" width="6.21875" style="162" bestFit="1" customWidth="1"/>
    <col min="4" max="4" width="8" style="116" bestFit="1" customWidth="1"/>
    <col min="5" max="5" width="47.77734375" style="116" bestFit="1" customWidth="1"/>
    <col min="6" max="8" width="13.77734375" style="123" customWidth="1"/>
    <col min="9" max="9" width="1.77734375" style="116" bestFit="1" customWidth="1"/>
    <col min="10" max="11" width="3.77734375" style="116" bestFit="1" customWidth="1"/>
    <col min="12" max="12" width="9.44140625" style="116" bestFit="1" customWidth="1"/>
    <col min="13" max="13" width="18.21875" style="116" bestFit="1" customWidth="1"/>
    <col min="14" max="14" width="39" style="116" bestFit="1" customWidth="1"/>
    <col min="15" max="15" width="4.21875" style="116" bestFit="1" customWidth="1"/>
    <col min="16" max="16" width="34" style="116" bestFit="1" customWidth="1"/>
    <col min="17" max="17" width="20.21875" style="116" bestFit="1" customWidth="1"/>
    <col min="18" max="18" width="21" style="116" bestFit="1" customWidth="1"/>
    <col min="19" max="19" width="8" style="116" bestFit="1" customWidth="1"/>
    <col min="20" max="20" width="6.77734375" style="116" bestFit="1" customWidth="1"/>
    <col min="21" max="21" width="63.21875" style="116" bestFit="1" customWidth="1"/>
    <col min="22" max="22" width="6.77734375" style="116" bestFit="1" customWidth="1"/>
    <col min="23" max="16384" width="9.21875" style="116"/>
  </cols>
  <sheetData>
    <row r="1" spans="1:22" ht="16.05" hidden="1" customHeight="1" x14ac:dyDescent="0.3">
      <c r="B1" s="105" t="s">
        <v>6</v>
      </c>
      <c r="C1" s="105" t="s">
        <v>7</v>
      </c>
      <c r="D1" s="105" t="s">
        <v>8</v>
      </c>
      <c r="E1" s="105" t="s">
        <v>9</v>
      </c>
      <c r="F1" s="106" t="s">
        <v>10</v>
      </c>
      <c r="G1" s="106" t="s">
        <v>11</v>
      </c>
      <c r="H1" s="107" t="s">
        <v>12</v>
      </c>
      <c r="I1" s="116">
        <v>1</v>
      </c>
      <c r="J1" s="108" t="s">
        <v>38</v>
      </c>
      <c r="K1" s="108" t="s">
        <v>39</v>
      </c>
      <c r="L1" s="109" t="s">
        <v>40</v>
      </c>
      <c r="M1" s="110" t="s">
        <v>41</v>
      </c>
      <c r="N1" s="110" t="s">
        <v>42</v>
      </c>
      <c r="O1" s="110" t="s">
        <v>43</v>
      </c>
      <c r="P1" s="110" t="s">
        <v>44</v>
      </c>
      <c r="Q1" s="110" t="s">
        <v>45</v>
      </c>
      <c r="R1" s="110" t="s">
        <v>46</v>
      </c>
      <c r="S1" s="110" t="s">
        <v>47</v>
      </c>
      <c r="T1" s="110" t="s">
        <v>48</v>
      </c>
      <c r="U1" s="110" t="s">
        <v>49</v>
      </c>
      <c r="V1" s="111" t="s">
        <v>37</v>
      </c>
    </row>
    <row r="2" spans="1:22" ht="16.05" customHeight="1" x14ac:dyDescent="0.3">
      <c r="B2" s="249" t="s">
        <v>51</v>
      </c>
      <c r="C2" s="249"/>
      <c r="D2" s="249"/>
      <c r="E2" s="249"/>
      <c r="F2" s="249"/>
      <c r="G2" s="249"/>
      <c r="H2" s="249"/>
    </row>
    <row r="3" spans="1:22" ht="16.05" customHeight="1" x14ac:dyDescent="0.3">
      <c r="B3" s="249" t="s">
        <v>220</v>
      </c>
      <c r="C3" s="249"/>
      <c r="D3" s="249"/>
      <c r="E3" s="249"/>
      <c r="F3" s="249"/>
      <c r="G3" s="249"/>
      <c r="H3" s="249"/>
    </row>
    <row r="4" spans="1:22" ht="16.05" customHeight="1" x14ac:dyDescent="0.3">
      <c r="B4" s="1"/>
      <c r="C4" s="1"/>
      <c r="D4" s="1"/>
      <c r="E4" s="1"/>
      <c r="F4" s="11"/>
      <c r="G4" s="11"/>
      <c r="H4" s="11"/>
    </row>
    <row r="5" spans="1:22" ht="16.05" customHeight="1" x14ac:dyDescent="0.3">
      <c r="B5" s="12" t="s">
        <v>0</v>
      </c>
      <c r="C5" s="1"/>
      <c r="D5" s="251" t="s">
        <v>13</v>
      </c>
      <c r="E5" s="251"/>
      <c r="F5" s="251"/>
      <c r="G5" s="251"/>
      <c r="H5" s="251"/>
    </row>
    <row r="6" spans="1:22" ht="16.05" customHeight="1" x14ac:dyDescent="0.3">
      <c r="B6" s="12" t="s">
        <v>1</v>
      </c>
      <c r="C6" s="1"/>
      <c r="D6" s="251" t="s">
        <v>14</v>
      </c>
      <c r="E6" s="251"/>
      <c r="F6" s="251"/>
      <c r="G6" s="251"/>
      <c r="H6" s="251"/>
    </row>
    <row r="7" spans="1:22" ht="16.05" customHeight="1" x14ac:dyDescent="0.3">
      <c r="B7" s="12" t="s">
        <v>2</v>
      </c>
      <c r="C7" s="1"/>
      <c r="D7" s="251" t="s">
        <v>3</v>
      </c>
      <c r="E7" s="251"/>
      <c r="F7" s="251"/>
      <c r="G7" s="251"/>
      <c r="H7" s="251"/>
      <c r="I7" s="151"/>
    </row>
    <row r="8" spans="1:22" ht="16.05" customHeight="1" x14ac:dyDescent="0.3">
      <c r="B8" s="12" t="s">
        <v>4</v>
      </c>
      <c r="C8" s="1"/>
      <c r="D8" s="251" t="s">
        <v>5</v>
      </c>
      <c r="E8" s="251"/>
      <c r="F8" s="251"/>
      <c r="G8" s="251"/>
      <c r="H8" s="251"/>
      <c r="I8" s="152"/>
    </row>
    <row r="9" spans="1:22" ht="16.05" customHeight="1" x14ac:dyDescent="0.3">
      <c r="B9" s="219"/>
      <c r="C9" s="219"/>
      <c r="D9" s="219"/>
      <c r="E9" s="220"/>
      <c r="F9" s="221"/>
      <c r="G9" s="222"/>
      <c r="H9" s="221"/>
      <c r="J9" s="115"/>
      <c r="L9" s="154">
        <v>2</v>
      </c>
      <c r="M9" s="118"/>
      <c r="N9" s="115"/>
      <c r="O9" s="115"/>
      <c r="P9" s="115"/>
      <c r="Q9" s="115"/>
      <c r="R9" s="115"/>
      <c r="S9" s="115"/>
      <c r="T9" s="111" t="s">
        <v>37</v>
      </c>
      <c r="U9" s="115"/>
      <c r="V9" s="115"/>
    </row>
    <row r="10" spans="1:22" s="187" customFormat="1" ht="27.6" x14ac:dyDescent="0.3">
      <c r="A10" s="218"/>
      <c r="B10" s="119" t="s">
        <v>6</v>
      </c>
      <c r="C10" s="119" t="s">
        <v>7</v>
      </c>
      <c r="D10" s="119" t="s">
        <v>8</v>
      </c>
      <c r="E10" s="119" t="s">
        <v>9</v>
      </c>
      <c r="F10" s="120" t="s">
        <v>80</v>
      </c>
      <c r="G10" s="120" t="s">
        <v>79</v>
      </c>
      <c r="H10" s="121" t="s">
        <v>12</v>
      </c>
      <c r="J10" s="197" t="s">
        <v>38</v>
      </c>
      <c r="K10" s="197" t="s">
        <v>39</v>
      </c>
      <c r="L10" s="198" t="s">
        <v>40</v>
      </c>
      <c r="M10" s="199" t="s">
        <v>41</v>
      </c>
      <c r="N10" s="199" t="s">
        <v>42</v>
      </c>
      <c r="O10" s="199" t="s">
        <v>43</v>
      </c>
      <c r="P10" s="199" t="s">
        <v>44</v>
      </c>
      <c r="Q10" s="199" t="s">
        <v>45</v>
      </c>
      <c r="R10" s="199" t="s">
        <v>46</v>
      </c>
      <c r="S10" s="199" t="s">
        <v>47</v>
      </c>
      <c r="T10" s="199" t="s">
        <v>48</v>
      </c>
      <c r="U10" s="199" t="s">
        <v>49</v>
      </c>
      <c r="V10" s="195" t="s">
        <v>37</v>
      </c>
    </row>
    <row r="11" spans="1:22" ht="20.100000000000001" customHeight="1" x14ac:dyDescent="0.3">
      <c r="B11" s="104">
        <v>46023</v>
      </c>
      <c r="C11" s="155"/>
      <c r="D11" s="155"/>
      <c r="E11" s="156" t="s">
        <v>124</v>
      </c>
      <c r="F11" s="102">
        <f>'DES25'!H103</f>
        <v>237028248.77000004</v>
      </c>
      <c r="G11" s="157"/>
      <c r="H11" s="102">
        <f>F11</f>
        <v>237028248.77000004</v>
      </c>
      <c r="J11" s="122">
        <f t="shared" ref="J11:J74" si="0">D11</f>
        <v>0</v>
      </c>
      <c r="K11" s="123">
        <f t="shared" ref="K11:K74" si="1">DAY(B11)</f>
        <v>1</v>
      </c>
      <c r="L11" s="124" t="str">
        <f t="shared" ref="L11:L75" si="2">PROPER(TRIM(MID(SUBSTITUTE($B$3," ",REPT(" ",99)),99*INT((LEN($B$3)-LEN(SUBSTITUTE($B$3," ","")))/2),99)))</f>
        <v>Januari</v>
      </c>
      <c r="M11" s="118" t="str">
        <f t="shared" ref="M11:M74" si="3">IF(J11&lt;1," ","JV-KB/TK-"&amp;$L$11&amp;"-"&amp;J11)</f>
        <v xml:space="preserve"> </v>
      </c>
      <c r="N11" s="115" t="str">
        <f t="shared" ref="N11:N74" si="4">"KB/TK "&amp;E11</f>
        <v>KB/TK Saldo Bulan Lalu</v>
      </c>
      <c r="O11" s="118" t="s">
        <v>127</v>
      </c>
      <c r="P11" s="125" t="str">
        <f t="shared" ref="P11:P74" si="5">E11</f>
        <v>Saldo Bulan Lalu</v>
      </c>
      <c r="Q11" s="126">
        <f t="shared" ref="Q11:Q74" si="6">F11+G11</f>
        <v>237028248.77000004</v>
      </c>
      <c r="R11" s="126">
        <f t="shared" ref="R11:R74" si="7">Q11</f>
        <v>237028248.77000004</v>
      </c>
      <c r="S11" s="115"/>
      <c r="T11" s="118" t="str">
        <f t="shared" ref="T11:T75" si="8">$T$10</f>
        <v>UNIT</v>
      </c>
      <c r="U11" s="127" t="str">
        <f t="shared" ref="U11:U74" si="9">CONCATENATE(T11,N11)</f>
        <v>UNITKB/TK Saldo Bulan Lalu</v>
      </c>
      <c r="V11" s="111"/>
    </row>
    <row r="12" spans="1:22" s="187" customFormat="1" ht="20.100000000000001" customHeight="1" x14ac:dyDescent="0.3">
      <c r="A12" s="218">
        <v>1</v>
      </c>
      <c r="B12" s="182">
        <v>46024</v>
      </c>
      <c r="C12" s="183"/>
      <c r="D12" s="183"/>
      <c r="E12" s="201" t="s">
        <v>219</v>
      </c>
      <c r="F12" s="185"/>
      <c r="G12" s="186">
        <v>10000</v>
      </c>
      <c r="H12" s="158">
        <f>H11+F12-G12</f>
        <v>237018248.77000004</v>
      </c>
      <c r="J12" s="188">
        <f t="shared" si="0"/>
        <v>0</v>
      </c>
      <c r="K12" s="189">
        <f t="shared" si="1"/>
        <v>2</v>
      </c>
      <c r="L12" s="190" t="str">
        <f t="shared" si="2"/>
        <v>Januari</v>
      </c>
      <c r="M12" s="181" t="str">
        <f t="shared" si="3"/>
        <v xml:space="preserve"> </v>
      </c>
      <c r="N12" s="191" t="str">
        <f t="shared" si="4"/>
        <v>KB/TK By. Adm. BSINet DEC25</v>
      </c>
      <c r="O12" s="181" t="s">
        <v>127</v>
      </c>
      <c r="P12" s="192" t="str">
        <f t="shared" si="5"/>
        <v>By. Adm. BSINet DEC25</v>
      </c>
      <c r="Q12" s="193">
        <f t="shared" si="6"/>
        <v>10000</v>
      </c>
      <c r="R12" s="193">
        <f t="shared" si="7"/>
        <v>10000</v>
      </c>
      <c r="S12" s="191"/>
      <c r="T12" s="181" t="str">
        <f t="shared" si="8"/>
        <v>UNIT</v>
      </c>
      <c r="U12" s="194" t="str">
        <f t="shared" si="9"/>
        <v>UNITKB/TK By. Adm. BSINet DEC25</v>
      </c>
      <c r="V12" s="195"/>
    </row>
    <row r="13" spans="1:22" ht="20.100000000000001" customHeight="1" x14ac:dyDescent="0.3">
      <c r="A13" s="162">
        <v>2</v>
      </c>
      <c r="B13" s="104">
        <v>46024</v>
      </c>
      <c r="C13" s="155">
        <v>553100</v>
      </c>
      <c r="D13" s="155">
        <v>1</v>
      </c>
      <c r="E13" s="156" t="s">
        <v>123</v>
      </c>
      <c r="F13" s="102"/>
      <c r="G13" s="103">
        <v>370700</v>
      </c>
      <c r="H13" s="158">
        <f t="shared" ref="H13:H76" si="10">H12+F13-G13</f>
        <v>236647548.77000004</v>
      </c>
      <c r="J13" s="122">
        <f t="shared" si="0"/>
        <v>1</v>
      </c>
      <c r="K13" s="123">
        <f t="shared" si="1"/>
        <v>2</v>
      </c>
      <c r="L13" s="124" t="str">
        <f t="shared" si="2"/>
        <v>Januari</v>
      </c>
      <c r="M13" s="118" t="str">
        <f t="shared" si="3"/>
        <v>JV-KB/TK-Januari-1</v>
      </c>
      <c r="N13" s="115" t="str">
        <f t="shared" si="4"/>
        <v>KB/TK Biaya Lain-Lain</v>
      </c>
      <c r="O13" s="118" t="s">
        <v>127</v>
      </c>
      <c r="P13" s="125" t="str">
        <f t="shared" si="5"/>
        <v>Biaya Lain-Lain</v>
      </c>
      <c r="Q13" s="126">
        <f t="shared" si="6"/>
        <v>370700</v>
      </c>
      <c r="R13" s="126">
        <f t="shared" si="7"/>
        <v>370700</v>
      </c>
      <c r="S13" s="115"/>
      <c r="T13" s="118" t="str">
        <f t="shared" si="8"/>
        <v>UNIT</v>
      </c>
      <c r="U13" s="127" t="str">
        <f t="shared" si="9"/>
        <v>UNITKB/TK Biaya Lain-Lain</v>
      </c>
      <c r="V13" s="111"/>
    </row>
    <row r="14" spans="1:22" s="187" customFormat="1" ht="20.100000000000001" customHeight="1" x14ac:dyDescent="0.3">
      <c r="A14" s="218">
        <v>3</v>
      </c>
      <c r="B14" s="182">
        <v>46025</v>
      </c>
      <c r="C14" s="183"/>
      <c r="D14" s="183"/>
      <c r="E14" s="201" t="s">
        <v>22</v>
      </c>
      <c r="F14" s="185"/>
      <c r="G14" s="186">
        <v>10000</v>
      </c>
      <c r="H14" s="158">
        <f t="shared" si="10"/>
        <v>236637548.77000004</v>
      </c>
      <c r="J14" s="188">
        <f t="shared" si="0"/>
        <v>0</v>
      </c>
      <c r="K14" s="189">
        <f t="shared" si="1"/>
        <v>3</v>
      </c>
      <c r="L14" s="190" t="str">
        <f t="shared" si="2"/>
        <v>Januari</v>
      </c>
      <c r="M14" s="181" t="str">
        <f t="shared" si="3"/>
        <v xml:space="preserve"> </v>
      </c>
      <c r="N14" s="191" t="str">
        <f t="shared" si="4"/>
        <v>KB/TK Biaya Administrasi</v>
      </c>
      <c r="O14" s="181" t="s">
        <v>127</v>
      </c>
      <c r="P14" s="192" t="str">
        <f t="shared" si="5"/>
        <v>Biaya Administrasi</v>
      </c>
      <c r="Q14" s="193">
        <f t="shared" si="6"/>
        <v>10000</v>
      </c>
      <c r="R14" s="193">
        <f t="shared" si="7"/>
        <v>10000</v>
      </c>
      <c r="S14" s="191"/>
      <c r="T14" s="181" t="str">
        <f t="shared" si="8"/>
        <v>UNIT</v>
      </c>
      <c r="U14" s="194" t="str">
        <f t="shared" si="9"/>
        <v>UNITKB/TK Biaya Administrasi</v>
      </c>
      <c r="V14" s="195"/>
    </row>
    <row r="15" spans="1:22" s="187" customFormat="1" ht="20.100000000000001" customHeight="1" x14ac:dyDescent="0.3">
      <c r="A15" s="162">
        <v>4</v>
      </c>
      <c r="B15" s="104">
        <v>46025</v>
      </c>
      <c r="C15" s="155">
        <v>516050</v>
      </c>
      <c r="D15" s="155">
        <v>2</v>
      </c>
      <c r="E15" s="156" t="s">
        <v>161</v>
      </c>
      <c r="F15" s="102"/>
      <c r="G15" s="103">
        <v>221900</v>
      </c>
      <c r="H15" s="158">
        <f t="shared" si="10"/>
        <v>236415648.77000004</v>
      </c>
      <c r="J15" s="188">
        <f t="shared" si="0"/>
        <v>2</v>
      </c>
      <c r="K15" s="189">
        <f t="shared" si="1"/>
        <v>3</v>
      </c>
      <c r="L15" s="190" t="str">
        <f t="shared" si="2"/>
        <v>Januari</v>
      </c>
      <c r="M15" s="181" t="str">
        <f t="shared" si="3"/>
        <v>JV-KB/TK-Januari-2</v>
      </c>
      <c r="N15" s="191" t="str">
        <f t="shared" si="4"/>
        <v>KB/TK Desain Sekolah</v>
      </c>
      <c r="O15" s="181" t="s">
        <v>127</v>
      </c>
      <c r="P15" s="192" t="str">
        <f t="shared" si="5"/>
        <v>Desain Sekolah</v>
      </c>
      <c r="Q15" s="193">
        <f t="shared" si="6"/>
        <v>221900</v>
      </c>
      <c r="R15" s="193">
        <f t="shared" si="7"/>
        <v>221900</v>
      </c>
      <c r="S15" s="191"/>
      <c r="T15" s="181" t="str">
        <f t="shared" si="8"/>
        <v>UNIT</v>
      </c>
      <c r="U15" s="194" t="str">
        <f t="shared" si="9"/>
        <v>UNITKB/TK Desain Sekolah</v>
      </c>
      <c r="V15" s="195"/>
    </row>
    <row r="16" spans="1:22" ht="20.100000000000001" customHeight="1" x14ac:dyDescent="0.3">
      <c r="A16" s="162">
        <v>5</v>
      </c>
      <c r="B16" s="104">
        <v>46027</v>
      </c>
      <c r="C16" s="155"/>
      <c r="D16" s="155"/>
      <c r="E16" s="156" t="s">
        <v>215</v>
      </c>
      <c r="F16" s="102">
        <v>10000000</v>
      </c>
      <c r="G16" s="103"/>
      <c r="H16" s="158">
        <f t="shared" si="10"/>
        <v>246415648.77000004</v>
      </c>
      <c r="J16" s="122">
        <f t="shared" si="0"/>
        <v>0</v>
      </c>
      <c r="K16" s="123">
        <f t="shared" si="1"/>
        <v>5</v>
      </c>
      <c r="L16" s="124" t="str">
        <f t="shared" si="2"/>
        <v>Januari</v>
      </c>
      <c r="M16" s="118" t="str">
        <f t="shared" si="3"/>
        <v xml:space="preserve"> </v>
      </c>
      <c r="N16" s="115" t="str">
        <f t="shared" si="4"/>
        <v>KB/TK Pengambilan Dropping (Operasional Sekolah)</v>
      </c>
      <c r="O16" s="118" t="s">
        <v>127</v>
      </c>
      <c r="P16" s="125" t="str">
        <f t="shared" si="5"/>
        <v>Pengambilan Dropping (Operasional Sekolah)</v>
      </c>
      <c r="Q16" s="126">
        <f t="shared" si="6"/>
        <v>10000000</v>
      </c>
      <c r="R16" s="126">
        <f t="shared" si="7"/>
        <v>10000000</v>
      </c>
      <c r="S16" s="115"/>
      <c r="T16" s="118" t="str">
        <f t="shared" si="8"/>
        <v>UNIT</v>
      </c>
      <c r="U16" s="127" t="str">
        <f t="shared" si="9"/>
        <v>UNITKB/TK Pengambilan Dropping (Operasional Sekolah)</v>
      </c>
      <c r="V16" s="111"/>
    </row>
    <row r="17" spans="1:22" s="187" customFormat="1" ht="20.100000000000001" customHeight="1" x14ac:dyDescent="0.3">
      <c r="A17" s="218">
        <v>6</v>
      </c>
      <c r="B17" s="182">
        <v>46027</v>
      </c>
      <c r="C17" s="183"/>
      <c r="D17" s="183"/>
      <c r="E17" s="184" t="s">
        <v>151</v>
      </c>
      <c r="F17" s="185"/>
      <c r="G17" s="185">
        <v>10000000</v>
      </c>
      <c r="H17" s="158">
        <f t="shared" si="10"/>
        <v>236415648.77000004</v>
      </c>
      <c r="J17" s="188">
        <f t="shared" si="0"/>
        <v>0</v>
      </c>
      <c r="K17" s="189">
        <f t="shared" si="1"/>
        <v>5</v>
      </c>
      <c r="L17" s="190" t="str">
        <f t="shared" si="2"/>
        <v>Januari</v>
      </c>
      <c r="M17" s="181" t="str">
        <f t="shared" si="3"/>
        <v xml:space="preserve"> </v>
      </c>
      <c r="N17" s="191" t="str">
        <f t="shared" si="4"/>
        <v>KB/TK Diterima kas tunai di Bendahara</v>
      </c>
      <c r="O17" s="181" t="s">
        <v>127</v>
      </c>
      <c r="P17" s="192" t="str">
        <f t="shared" si="5"/>
        <v>Diterima kas tunai di Bendahara</v>
      </c>
      <c r="Q17" s="193">
        <f t="shared" si="6"/>
        <v>10000000</v>
      </c>
      <c r="R17" s="193">
        <f t="shared" si="7"/>
        <v>10000000</v>
      </c>
      <c r="S17" s="191"/>
      <c r="T17" s="181" t="str">
        <f t="shared" si="8"/>
        <v>UNIT</v>
      </c>
      <c r="U17" s="194" t="str">
        <f t="shared" si="9"/>
        <v>UNITKB/TK Diterima kas tunai di Bendahara</v>
      </c>
      <c r="V17" s="195"/>
    </row>
    <row r="18" spans="1:22" ht="20.100000000000001" customHeight="1" x14ac:dyDescent="0.3">
      <c r="A18" s="162">
        <v>7</v>
      </c>
      <c r="B18" s="104">
        <v>46027</v>
      </c>
      <c r="C18" s="155">
        <v>515116</v>
      </c>
      <c r="D18" s="155">
        <v>3</v>
      </c>
      <c r="E18" s="101" t="s">
        <v>34</v>
      </c>
      <c r="F18" s="102"/>
      <c r="G18" s="102">
        <v>250000</v>
      </c>
      <c r="H18" s="158">
        <f t="shared" si="10"/>
        <v>236165648.77000004</v>
      </c>
      <c r="J18" s="122">
        <f t="shared" si="0"/>
        <v>3</v>
      </c>
      <c r="K18" s="123">
        <f t="shared" si="1"/>
        <v>5</v>
      </c>
      <c r="L18" s="124" t="str">
        <f t="shared" si="2"/>
        <v>Januari</v>
      </c>
      <c r="M18" s="118" t="str">
        <f t="shared" si="3"/>
        <v>JV-KB/TK-Januari-3</v>
      </c>
      <c r="N18" s="115" t="str">
        <f t="shared" si="4"/>
        <v>KB/TK Perawatan Komputer</v>
      </c>
      <c r="O18" s="118" t="s">
        <v>127</v>
      </c>
      <c r="P18" s="125" t="str">
        <f t="shared" si="5"/>
        <v>Perawatan Komputer</v>
      </c>
      <c r="Q18" s="126">
        <f t="shared" si="6"/>
        <v>250000</v>
      </c>
      <c r="R18" s="126">
        <f t="shared" si="7"/>
        <v>250000</v>
      </c>
      <c r="S18" s="115"/>
      <c r="T18" s="118" t="str">
        <f t="shared" si="8"/>
        <v>UNIT</v>
      </c>
      <c r="U18" s="127" t="str">
        <f t="shared" si="9"/>
        <v>UNITKB/TK Perawatan Komputer</v>
      </c>
      <c r="V18" s="111"/>
    </row>
    <row r="19" spans="1:22" ht="20.100000000000001" customHeight="1" x14ac:dyDescent="0.3">
      <c r="A19" s="162">
        <v>8</v>
      </c>
      <c r="B19" s="104">
        <v>46027</v>
      </c>
      <c r="C19" s="155">
        <v>530918</v>
      </c>
      <c r="D19" s="155">
        <v>4</v>
      </c>
      <c r="E19" s="156" t="s">
        <v>58</v>
      </c>
      <c r="F19" s="102"/>
      <c r="G19" s="103">
        <v>350000</v>
      </c>
      <c r="H19" s="158">
        <f t="shared" si="10"/>
        <v>235815648.77000004</v>
      </c>
      <c r="J19" s="122">
        <f t="shared" si="0"/>
        <v>4</v>
      </c>
      <c r="K19" s="123">
        <f t="shared" si="1"/>
        <v>5</v>
      </c>
      <c r="L19" s="124" t="str">
        <f t="shared" si="2"/>
        <v>Januari</v>
      </c>
      <c r="M19" s="118" t="str">
        <f t="shared" si="3"/>
        <v>JV-KB/TK-Januari-4</v>
      </c>
      <c r="N19" s="115" t="str">
        <f t="shared" si="4"/>
        <v>KB/TK Penarikan Sampah</v>
      </c>
      <c r="O19" s="118" t="s">
        <v>127</v>
      </c>
      <c r="P19" s="125" t="str">
        <f t="shared" si="5"/>
        <v>Penarikan Sampah</v>
      </c>
      <c r="Q19" s="126">
        <f t="shared" si="6"/>
        <v>350000</v>
      </c>
      <c r="R19" s="126">
        <f t="shared" si="7"/>
        <v>350000</v>
      </c>
      <c r="S19" s="115"/>
      <c r="T19" s="118" t="str">
        <f t="shared" si="8"/>
        <v>UNIT</v>
      </c>
      <c r="U19" s="127" t="str">
        <f t="shared" si="9"/>
        <v>UNITKB/TK Penarikan Sampah</v>
      </c>
      <c r="V19" s="111"/>
    </row>
    <row r="20" spans="1:22" ht="20.100000000000001" customHeight="1" x14ac:dyDescent="0.3">
      <c r="A20" s="162">
        <v>9</v>
      </c>
      <c r="B20" s="104">
        <v>46028</v>
      </c>
      <c r="C20" s="155">
        <v>530801</v>
      </c>
      <c r="D20" s="155">
        <v>5</v>
      </c>
      <c r="E20" s="101" t="s">
        <v>93</v>
      </c>
      <c r="F20" s="102"/>
      <c r="G20" s="102">
        <v>1066600</v>
      </c>
      <c r="H20" s="158">
        <f t="shared" si="10"/>
        <v>234749048.77000004</v>
      </c>
      <c r="J20" s="122">
        <f t="shared" si="0"/>
        <v>5</v>
      </c>
      <c r="K20" s="123">
        <f t="shared" si="1"/>
        <v>6</v>
      </c>
      <c r="L20" s="124" t="str">
        <f t="shared" si="2"/>
        <v>Januari</v>
      </c>
      <c r="M20" s="118" t="str">
        <f t="shared" si="3"/>
        <v>JV-KB/TK-Januari-5</v>
      </c>
      <c r="N20" s="115" t="str">
        <f t="shared" si="4"/>
        <v>KB/TK Internet</v>
      </c>
      <c r="O20" s="118" t="s">
        <v>127</v>
      </c>
      <c r="P20" s="125" t="str">
        <f t="shared" si="5"/>
        <v>Internet</v>
      </c>
      <c r="Q20" s="126">
        <f t="shared" si="6"/>
        <v>1066600</v>
      </c>
      <c r="R20" s="126">
        <f t="shared" si="7"/>
        <v>1066600</v>
      </c>
      <c r="S20" s="115"/>
      <c r="T20" s="118" t="str">
        <f t="shared" si="8"/>
        <v>UNIT</v>
      </c>
      <c r="U20" s="127" t="str">
        <f t="shared" si="9"/>
        <v>UNITKB/TK Internet</v>
      </c>
      <c r="V20" s="111"/>
    </row>
    <row r="21" spans="1:22" ht="20.100000000000001" customHeight="1" x14ac:dyDescent="0.3">
      <c r="A21" s="162">
        <v>10</v>
      </c>
      <c r="B21" s="104">
        <v>46028</v>
      </c>
      <c r="C21" s="155">
        <v>530802</v>
      </c>
      <c r="D21" s="155">
        <v>6</v>
      </c>
      <c r="E21" s="101" t="s">
        <v>15</v>
      </c>
      <c r="F21" s="102"/>
      <c r="G21" s="103">
        <v>3776000</v>
      </c>
      <c r="H21" s="158">
        <f t="shared" si="10"/>
        <v>230973048.77000004</v>
      </c>
      <c r="J21" s="122">
        <f t="shared" si="0"/>
        <v>6</v>
      </c>
      <c r="K21" s="123">
        <f t="shared" si="1"/>
        <v>6</v>
      </c>
      <c r="L21" s="124" t="str">
        <f t="shared" si="2"/>
        <v>Januari</v>
      </c>
      <c r="M21" s="118" t="str">
        <f t="shared" si="3"/>
        <v>JV-KB/TK-Januari-6</v>
      </c>
      <c r="N21" s="115" t="str">
        <f t="shared" si="4"/>
        <v xml:space="preserve">KB/TK Listrik </v>
      </c>
      <c r="O21" s="118" t="s">
        <v>127</v>
      </c>
      <c r="P21" s="125" t="str">
        <f t="shared" si="5"/>
        <v xml:space="preserve">Listrik </v>
      </c>
      <c r="Q21" s="126">
        <f t="shared" si="6"/>
        <v>3776000</v>
      </c>
      <c r="R21" s="126">
        <f t="shared" si="7"/>
        <v>3776000</v>
      </c>
      <c r="S21" s="115"/>
      <c r="T21" s="118" t="str">
        <f t="shared" si="8"/>
        <v>UNIT</v>
      </c>
      <c r="U21" s="127" t="str">
        <f t="shared" si="9"/>
        <v xml:space="preserve">UNITKB/TK Listrik </v>
      </c>
      <c r="V21" s="111"/>
    </row>
    <row r="22" spans="1:22" ht="20.100000000000001" customHeight="1" x14ac:dyDescent="0.3">
      <c r="A22" s="162">
        <v>11</v>
      </c>
      <c r="B22" s="104">
        <v>46028</v>
      </c>
      <c r="C22" s="155">
        <v>530803</v>
      </c>
      <c r="D22" s="155">
        <v>7</v>
      </c>
      <c r="E22" s="101" t="s">
        <v>16</v>
      </c>
      <c r="F22" s="102"/>
      <c r="G22" s="103">
        <v>777900</v>
      </c>
      <c r="H22" s="158">
        <f t="shared" si="10"/>
        <v>230195148.77000004</v>
      </c>
      <c r="J22" s="122">
        <f t="shared" si="0"/>
        <v>7</v>
      </c>
      <c r="K22" s="123">
        <f t="shared" si="1"/>
        <v>6</v>
      </c>
      <c r="L22" s="124" t="str">
        <f t="shared" si="2"/>
        <v>Januari</v>
      </c>
      <c r="M22" s="118" t="str">
        <f t="shared" si="3"/>
        <v>JV-KB/TK-Januari-7</v>
      </c>
      <c r="N22" s="115" t="str">
        <f t="shared" si="4"/>
        <v>KB/TK PDAM</v>
      </c>
      <c r="O22" s="118" t="s">
        <v>127</v>
      </c>
      <c r="P22" s="125" t="str">
        <f t="shared" si="5"/>
        <v>PDAM</v>
      </c>
      <c r="Q22" s="126">
        <f t="shared" si="6"/>
        <v>777900</v>
      </c>
      <c r="R22" s="126">
        <f t="shared" si="7"/>
        <v>777900</v>
      </c>
      <c r="S22" s="115"/>
      <c r="T22" s="118" t="str">
        <f t="shared" si="8"/>
        <v>UNIT</v>
      </c>
      <c r="U22" s="127" t="str">
        <f t="shared" si="9"/>
        <v>UNITKB/TK PDAM</v>
      </c>
      <c r="V22" s="111"/>
    </row>
    <row r="23" spans="1:22" ht="20.100000000000001" customHeight="1" x14ac:dyDescent="0.3">
      <c r="A23" s="162">
        <v>12</v>
      </c>
      <c r="B23" s="104">
        <v>46028</v>
      </c>
      <c r="C23" s="155">
        <v>530805</v>
      </c>
      <c r="D23" s="155">
        <v>8</v>
      </c>
      <c r="E23" s="101" t="s">
        <v>17</v>
      </c>
      <c r="F23" s="102"/>
      <c r="G23" s="103">
        <v>150000</v>
      </c>
      <c r="H23" s="158">
        <f t="shared" si="10"/>
        <v>230045148.77000004</v>
      </c>
      <c r="J23" s="122">
        <f t="shared" si="0"/>
        <v>8</v>
      </c>
      <c r="K23" s="123">
        <f t="shared" si="1"/>
        <v>6</v>
      </c>
      <c r="L23" s="124" t="str">
        <f t="shared" si="2"/>
        <v>Januari</v>
      </c>
      <c r="M23" s="118" t="str">
        <f t="shared" si="3"/>
        <v>JV-KB/TK-Januari-8</v>
      </c>
      <c r="N23" s="115" t="str">
        <f t="shared" si="4"/>
        <v>KB/TK Bantuan Pulsa KS</v>
      </c>
      <c r="O23" s="118" t="s">
        <v>127</v>
      </c>
      <c r="P23" s="125" t="str">
        <f t="shared" si="5"/>
        <v>Bantuan Pulsa KS</v>
      </c>
      <c r="Q23" s="126">
        <f t="shared" si="6"/>
        <v>150000</v>
      </c>
      <c r="R23" s="126">
        <f t="shared" si="7"/>
        <v>150000</v>
      </c>
      <c r="S23" s="115"/>
      <c r="T23" s="118" t="str">
        <f t="shared" si="8"/>
        <v>UNIT</v>
      </c>
      <c r="U23" s="127" t="str">
        <f t="shared" si="9"/>
        <v>UNITKB/TK Bantuan Pulsa KS</v>
      </c>
      <c r="V23" s="111"/>
    </row>
    <row r="24" spans="1:22" ht="20.100000000000001" customHeight="1" x14ac:dyDescent="0.3">
      <c r="A24" s="162">
        <v>13</v>
      </c>
      <c r="B24" s="104">
        <v>46028</v>
      </c>
      <c r="C24" s="155">
        <v>530806</v>
      </c>
      <c r="D24" s="155">
        <v>9</v>
      </c>
      <c r="E24" s="101" t="s">
        <v>62</v>
      </c>
      <c r="F24" s="102"/>
      <c r="G24" s="103">
        <v>375000</v>
      </c>
      <c r="H24" s="158">
        <f t="shared" si="10"/>
        <v>229670148.77000004</v>
      </c>
      <c r="J24" s="122">
        <f t="shared" si="0"/>
        <v>9</v>
      </c>
      <c r="K24" s="123">
        <f t="shared" si="1"/>
        <v>6</v>
      </c>
      <c r="L24" s="124" t="str">
        <f t="shared" si="2"/>
        <v>Januari</v>
      </c>
      <c r="M24" s="118" t="str">
        <f t="shared" si="3"/>
        <v>JV-KB/TK-Januari-9</v>
      </c>
      <c r="N24" s="115" t="str">
        <f t="shared" si="4"/>
        <v xml:space="preserve">KB/TK Bantuan Pulsa WKS </v>
      </c>
      <c r="O24" s="118" t="s">
        <v>127</v>
      </c>
      <c r="P24" s="125" t="str">
        <f t="shared" si="5"/>
        <v xml:space="preserve">Bantuan Pulsa WKS </v>
      </c>
      <c r="Q24" s="126">
        <f t="shared" si="6"/>
        <v>375000</v>
      </c>
      <c r="R24" s="126">
        <f t="shared" si="7"/>
        <v>375000</v>
      </c>
      <c r="S24" s="115"/>
      <c r="T24" s="118" t="str">
        <f t="shared" si="8"/>
        <v>UNIT</v>
      </c>
      <c r="U24" s="127" t="str">
        <f t="shared" si="9"/>
        <v xml:space="preserve">UNITKB/TK Bantuan Pulsa WKS </v>
      </c>
      <c r="V24" s="111"/>
    </row>
    <row r="25" spans="1:22" ht="20.100000000000001" customHeight="1" x14ac:dyDescent="0.3">
      <c r="A25" s="162">
        <v>14</v>
      </c>
      <c r="B25" s="104">
        <v>46028</v>
      </c>
      <c r="C25" s="155">
        <v>530807</v>
      </c>
      <c r="D25" s="155">
        <v>10</v>
      </c>
      <c r="E25" s="101" t="s">
        <v>63</v>
      </c>
      <c r="F25" s="102"/>
      <c r="G25" s="103">
        <v>975000</v>
      </c>
      <c r="H25" s="158">
        <f t="shared" si="10"/>
        <v>228695148.77000004</v>
      </c>
      <c r="J25" s="122">
        <f t="shared" si="0"/>
        <v>10</v>
      </c>
      <c r="K25" s="123">
        <f t="shared" si="1"/>
        <v>6</v>
      </c>
      <c r="L25" s="124" t="str">
        <f t="shared" si="2"/>
        <v>Januari</v>
      </c>
      <c r="M25" s="118" t="str">
        <f t="shared" si="3"/>
        <v>JV-KB/TK-Januari-10</v>
      </c>
      <c r="N25" s="115" t="str">
        <f t="shared" si="4"/>
        <v xml:space="preserve">KB/TK Bantuan Pulsa Wali Kelas  </v>
      </c>
      <c r="O25" s="118" t="s">
        <v>127</v>
      </c>
      <c r="P25" s="125" t="str">
        <f t="shared" si="5"/>
        <v xml:space="preserve">Bantuan Pulsa Wali Kelas  </v>
      </c>
      <c r="Q25" s="126">
        <f t="shared" si="6"/>
        <v>975000</v>
      </c>
      <c r="R25" s="126">
        <f t="shared" si="7"/>
        <v>975000</v>
      </c>
      <c r="S25" s="115"/>
      <c r="T25" s="118" t="str">
        <f t="shared" si="8"/>
        <v>UNIT</v>
      </c>
      <c r="U25" s="127" t="str">
        <f t="shared" si="9"/>
        <v xml:space="preserve">UNITKB/TK Bantuan Pulsa Wali Kelas  </v>
      </c>
      <c r="V25" s="111"/>
    </row>
    <row r="26" spans="1:22" ht="20.100000000000001" customHeight="1" x14ac:dyDescent="0.3">
      <c r="A26" s="162">
        <v>15</v>
      </c>
      <c r="B26" s="104">
        <v>46028</v>
      </c>
      <c r="C26" s="155">
        <v>530817</v>
      </c>
      <c r="D26" s="155">
        <v>11</v>
      </c>
      <c r="E26" s="101" t="s">
        <v>52</v>
      </c>
      <c r="F26" s="102"/>
      <c r="G26" s="103">
        <v>50000</v>
      </c>
      <c r="H26" s="158">
        <f t="shared" si="10"/>
        <v>228645148.77000004</v>
      </c>
      <c r="J26" s="122">
        <f t="shared" si="0"/>
        <v>11</v>
      </c>
      <c r="K26" s="123">
        <f t="shared" si="1"/>
        <v>6</v>
      </c>
      <c r="L26" s="124" t="str">
        <f t="shared" si="2"/>
        <v>Januari</v>
      </c>
      <c r="M26" s="118" t="str">
        <f t="shared" si="3"/>
        <v>JV-KB/TK-Januari-11</v>
      </c>
      <c r="N26" s="115" t="str">
        <f t="shared" si="4"/>
        <v>KB/TK Bantuan Pulsa Bendahara</v>
      </c>
      <c r="O26" s="118" t="s">
        <v>127</v>
      </c>
      <c r="P26" s="125" t="str">
        <f t="shared" si="5"/>
        <v>Bantuan Pulsa Bendahara</v>
      </c>
      <c r="Q26" s="126">
        <f t="shared" si="6"/>
        <v>50000</v>
      </c>
      <c r="R26" s="126">
        <f t="shared" si="7"/>
        <v>50000</v>
      </c>
      <c r="S26" s="115"/>
      <c r="T26" s="118" t="str">
        <f t="shared" si="8"/>
        <v>UNIT</v>
      </c>
      <c r="U26" s="127" t="str">
        <f t="shared" si="9"/>
        <v>UNITKB/TK Bantuan Pulsa Bendahara</v>
      </c>
      <c r="V26" s="111"/>
    </row>
    <row r="27" spans="1:22" ht="20.100000000000001" customHeight="1" x14ac:dyDescent="0.3">
      <c r="A27" s="162">
        <v>16</v>
      </c>
      <c r="B27" s="104">
        <v>46028</v>
      </c>
      <c r="C27" s="155">
        <v>530906</v>
      </c>
      <c r="D27" s="155">
        <v>12</v>
      </c>
      <c r="E27" s="101" t="s">
        <v>94</v>
      </c>
      <c r="F27" s="102"/>
      <c r="G27" s="102">
        <v>20000</v>
      </c>
      <c r="H27" s="158">
        <f t="shared" si="10"/>
        <v>228625148.77000004</v>
      </c>
      <c r="J27" s="122">
        <f t="shared" si="0"/>
        <v>12</v>
      </c>
      <c r="K27" s="123">
        <f t="shared" si="1"/>
        <v>6</v>
      </c>
      <c r="L27" s="124" t="str">
        <f t="shared" si="2"/>
        <v>Januari</v>
      </c>
      <c r="M27" s="118" t="str">
        <f t="shared" si="3"/>
        <v>JV-KB/TK-Januari-12</v>
      </c>
      <c r="N27" s="115" t="str">
        <f t="shared" si="4"/>
        <v>KB/TK GOPTKI</v>
      </c>
      <c r="O27" s="118" t="s">
        <v>127</v>
      </c>
      <c r="P27" s="125" t="str">
        <f t="shared" si="5"/>
        <v>GOPTKI</v>
      </c>
      <c r="Q27" s="126">
        <f t="shared" si="6"/>
        <v>20000</v>
      </c>
      <c r="R27" s="126">
        <f t="shared" si="7"/>
        <v>20000</v>
      </c>
      <c r="S27" s="115"/>
      <c r="T27" s="118" t="str">
        <f t="shared" si="8"/>
        <v>UNIT</v>
      </c>
      <c r="U27" s="127" t="str">
        <f t="shared" si="9"/>
        <v>UNITKB/TK GOPTKI</v>
      </c>
      <c r="V27" s="111"/>
    </row>
    <row r="28" spans="1:22" ht="20.100000000000001" customHeight="1" x14ac:dyDescent="0.3">
      <c r="A28" s="162">
        <v>17</v>
      </c>
      <c r="B28" s="104">
        <v>46028</v>
      </c>
      <c r="C28" s="155">
        <v>531001</v>
      </c>
      <c r="D28" s="155">
        <v>13</v>
      </c>
      <c r="E28" s="101" t="s">
        <v>18</v>
      </c>
      <c r="F28" s="102"/>
      <c r="G28" s="103">
        <v>200000</v>
      </c>
      <c r="H28" s="158">
        <f t="shared" si="10"/>
        <v>228425148.77000004</v>
      </c>
      <c r="J28" s="122">
        <f t="shared" si="0"/>
        <v>13</v>
      </c>
      <c r="K28" s="123">
        <f t="shared" si="1"/>
        <v>6</v>
      </c>
      <c r="L28" s="124" t="str">
        <f t="shared" si="2"/>
        <v>Januari</v>
      </c>
      <c r="M28" s="118" t="str">
        <f t="shared" si="3"/>
        <v>JV-KB/TK-Januari-13</v>
      </c>
      <c r="N28" s="115" t="str">
        <f t="shared" si="4"/>
        <v>KB/TK Transport KS</v>
      </c>
      <c r="O28" s="118" t="s">
        <v>127</v>
      </c>
      <c r="P28" s="125" t="str">
        <f t="shared" si="5"/>
        <v>Transport KS</v>
      </c>
      <c r="Q28" s="126">
        <f t="shared" si="6"/>
        <v>200000</v>
      </c>
      <c r="R28" s="126">
        <f t="shared" si="7"/>
        <v>200000</v>
      </c>
      <c r="S28" s="115"/>
      <c r="T28" s="118" t="str">
        <f t="shared" si="8"/>
        <v>UNIT</v>
      </c>
      <c r="U28" s="127" t="str">
        <f t="shared" si="9"/>
        <v>UNITKB/TK Transport KS</v>
      </c>
      <c r="V28" s="111"/>
    </row>
    <row r="29" spans="1:22" ht="20.100000000000001" customHeight="1" x14ac:dyDescent="0.3">
      <c r="A29" s="162">
        <v>18</v>
      </c>
      <c r="B29" s="104">
        <v>46028</v>
      </c>
      <c r="C29" s="155">
        <v>531002</v>
      </c>
      <c r="D29" s="155">
        <v>14</v>
      </c>
      <c r="E29" s="101" t="s">
        <v>19</v>
      </c>
      <c r="F29" s="102"/>
      <c r="G29" s="103">
        <v>450000</v>
      </c>
      <c r="H29" s="158">
        <f t="shared" si="10"/>
        <v>227975148.77000004</v>
      </c>
      <c r="J29" s="122">
        <f t="shared" si="0"/>
        <v>14</v>
      </c>
      <c r="K29" s="123">
        <f t="shared" si="1"/>
        <v>6</v>
      </c>
      <c r="L29" s="124" t="str">
        <f t="shared" si="2"/>
        <v>Januari</v>
      </c>
      <c r="M29" s="118" t="str">
        <f t="shared" si="3"/>
        <v>JV-KB/TK-Januari-14</v>
      </c>
      <c r="N29" s="115" t="str">
        <f t="shared" si="4"/>
        <v xml:space="preserve">KB/TK Transport WKS </v>
      </c>
      <c r="O29" s="118" t="s">
        <v>127</v>
      </c>
      <c r="P29" s="125" t="str">
        <f t="shared" si="5"/>
        <v xml:space="preserve">Transport WKS </v>
      </c>
      <c r="Q29" s="126">
        <f t="shared" si="6"/>
        <v>450000</v>
      </c>
      <c r="R29" s="126">
        <f t="shared" si="7"/>
        <v>450000</v>
      </c>
      <c r="S29" s="115"/>
      <c r="T29" s="118" t="str">
        <f t="shared" si="8"/>
        <v>UNIT</v>
      </c>
      <c r="U29" s="127" t="str">
        <f t="shared" si="9"/>
        <v xml:space="preserve">UNITKB/TK Transport WKS </v>
      </c>
      <c r="V29" s="111"/>
    </row>
    <row r="30" spans="1:22" ht="20.100000000000001" customHeight="1" x14ac:dyDescent="0.3">
      <c r="A30" s="162">
        <v>19</v>
      </c>
      <c r="B30" s="104">
        <v>46028</v>
      </c>
      <c r="C30" s="155">
        <v>531022</v>
      </c>
      <c r="D30" s="155">
        <v>15</v>
      </c>
      <c r="E30" s="101" t="s">
        <v>53</v>
      </c>
      <c r="F30" s="102"/>
      <c r="G30" s="103">
        <v>150000</v>
      </c>
      <c r="H30" s="158">
        <f t="shared" si="10"/>
        <v>227825148.77000004</v>
      </c>
      <c r="J30" s="122">
        <f t="shared" si="0"/>
        <v>15</v>
      </c>
      <c r="K30" s="123">
        <f t="shared" si="1"/>
        <v>6</v>
      </c>
      <c r="L30" s="124" t="str">
        <f t="shared" si="2"/>
        <v>Januari</v>
      </c>
      <c r="M30" s="118" t="str">
        <f t="shared" si="3"/>
        <v>JV-KB/TK-Januari-15</v>
      </c>
      <c r="N30" s="115" t="str">
        <f t="shared" si="4"/>
        <v>KB/TK Transport Bendahara</v>
      </c>
      <c r="O30" s="118" t="s">
        <v>127</v>
      </c>
      <c r="P30" s="125" t="str">
        <f t="shared" si="5"/>
        <v>Transport Bendahara</v>
      </c>
      <c r="Q30" s="126">
        <f t="shared" si="6"/>
        <v>150000</v>
      </c>
      <c r="R30" s="126">
        <f t="shared" si="7"/>
        <v>150000</v>
      </c>
      <c r="S30" s="115"/>
      <c r="T30" s="118" t="str">
        <f t="shared" si="8"/>
        <v>UNIT</v>
      </c>
      <c r="U30" s="127" t="str">
        <f t="shared" si="9"/>
        <v>UNITKB/TK Transport Bendahara</v>
      </c>
      <c r="V30" s="111"/>
    </row>
    <row r="31" spans="1:22" ht="20.100000000000001" customHeight="1" x14ac:dyDescent="0.3">
      <c r="A31" s="162">
        <v>20</v>
      </c>
      <c r="B31" s="104">
        <v>46029</v>
      </c>
      <c r="C31" s="155">
        <v>530201</v>
      </c>
      <c r="D31" s="155">
        <v>16</v>
      </c>
      <c r="E31" s="101" t="s">
        <v>95</v>
      </c>
      <c r="F31" s="102"/>
      <c r="G31" s="103">
        <v>102000</v>
      </c>
      <c r="H31" s="158">
        <f t="shared" si="10"/>
        <v>227723148.77000004</v>
      </c>
      <c r="J31" s="122">
        <f t="shared" si="0"/>
        <v>16</v>
      </c>
      <c r="K31" s="123">
        <f t="shared" si="1"/>
        <v>7</v>
      </c>
      <c r="L31" s="124" t="str">
        <f t="shared" si="2"/>
        <v>Januari</v>
      </c>
      <c r="M31" s="118" t="str">
        <f t="shared" si="3"/>
        <v>JV-KB/TK-Januari-16</v>
      </c>
      <c r="N31" s="115" t="str">
        <f t="shared" si="4"/>
        <v>KB/TK Alat Dapur</v>
      </c>
      <c r="O31" s="118" t="s">
        <v>127</v>
      </c>
      <c r="P31" s="125" t="str">
        <f t="shared" si="5"/>
        <v>Alat Dapur</v>
      </c>
      <c r="Q31" s="126">
        <f t="shared" si="6"/>
        <v>102000</v>
      </c>
      <c r="R31" s="126">
        <f t="shared" si="7"/>
        <v>102000</v>
      </c>
      <c r="S31" s="115"/>
      <c r="T31" s="118" t="str">
        <f t="shared" si="8"/>
        <v>UNIT</v>
      </c>
      <c r="U31" s="127" t="str">
        <f t="shared" si="9"/>
        <v>UNITKB/TK Alat Dapur</v>
      </c>
      <c r="V31" s="111"/>
    </row>
    <row r="32" spans="1:22" ht="20.100000000000001" customHeight="1" x14ac:dyDescent="0.3">
      <c r="A32" s="162">
        <v>21</v>
      </c>
      <c r="B32" s="104">
        <v>46030</v>
      </c>
      <c r="C32" s="155">
        <v>512301</v>
      </c>
      <c r="D32" s="155">
        <v>17</v>
      </c>
      <c r="E32" s="101" t="s">
        <v>172</v>
      </c>
      <c r="F32" s="102"/>
      <c r="G32" s="102">
        <v>205000</v>
      </c>
      <c r="H32" s="158">
        <f t="shared" si="10"/>
        <v>227518148.77000004</v>
      </c>
      <c r="J32" s="122">
        <f t="shared" si="0"/>
        <v>17</v>
      </c>
      <c r="K32" s="123">
        <f t="shared" si="1"/>
        <v>8</v>
      </c>
      <c r="L32" s="124" t="str">
        <f t="shared" si="2"/>
        <v>Januari</v>
      </c>
      <c r="M32" s="118" t="str">
        <f t="shared" si="3"/>
        <v>JV-KB/TK-Januari-17</v>
      </c>
      <c r="N32" s="115" t="str">
        <f t="shared" si="4"/>
        <v>KB/TK RPPH</v>
      </c>
      <c r="O32" s="118" t="s">
        <v>127</v>
      </c>
      <c r="P32" s="125" t="str">
        <f t="shared" si="5"/>
        <v>RPPH</v>
      </c>
      <c r="Q32" s="126">
        <f t="shared" si="6"/>
        <v>205000</v>
      </c>
      <c r="R32" s="126">
        <f t="shared" si="7"/>
        <v>205000</v>
      </c>
      <c r="S32" s="115"/>
      <c r="T32" s="118" t="str">
        <f t="shared" si="8"/>
        <v>UNIT</v>
      </c>
      <c r="U32" s="127" t="str">
        <f t="shared" si="9"/>
        <v>UNITKB/TK RPPH</v>
      </c>
      <c r="V32" s="111"/>
    </row>
    <row r="33" spans="1:22" ht="20.100000000000001" customHeight="1" x14ac:dyDescent="0.3">
      <c r="A33" s="162">
        <v>22</v>
      </c>
      <c r="B33" s="104">
        <v>46030</v>
      </c>
      <c r="C33" s="155">
        <v>516250</v>
      </c>
      <c r="D33" s="155">
        <v>18</v>
      </c>
      <c r="E33" s="101" t="s">
        <v>103</v>
      </c>
      <c r="F33" s="102"/>
      <c r="G33" s="103">
        <v>349000</v>
      </c>
      <c r="H33" s="158">
        <f t="shared" si="10"/>
        <v>227169148.77000004</v>
      </c>
      <c r="J33" s="122">
        <f t="shared" si="0"/>
        <v>18</v>
      </c>
      <c r="K33" s="123">
        <f t="shared" si="1"/>
        <v>8</v>
      </c>
      <c r="L33" s="124" t="str">
        <f t="shared" si="2"/>
        <v>Januari</v>
      </c>
      <c r="M33" s="118" t="str">
        <f t="shared" si="3"/>
        <v>JV-KB/TK-Januari-18</v>
      </c>
      <c r="N33" s="115" t="str">
        <f t="shared" si="4"/>
        <v>KB/TK Sistem Informasi Manajemen (SIM) atau Humas Sekolah</v>
      </c>
      <c r="O33" s="118" t="s">
        <v>127</v>
      </c>
      <c r="P33" s="125" t="str">
        <f t="shared" si="5"/>
        <v>Sistem Informasi Manajemen (SIM) atau Humas Sekolah</v>
      </c>
      <c r="Q33" s="126">
        <f t="shared" si="6"/>
        <v>349000</v>
      </c>
      <c r="R33" s="126">
        <f t="shared" si="7"/>
        <v>349000</v>
      </c>
      <c r="S33" s="115"/>
      <c r="T33" s="118" t="str">
        <f t="shared" si="8"/>
        <v>UNIT</v>
      </c>
      <c r="U33" s="127" t="str">
        <f t="shared" si="9"/>
        <v>UNITKB/TK Sistem Informasi Manajemen (SIM) atau Humas Sekolah</v>
      </c>
    </row>
    <row r="34" spans="1:22" ht="20.100000000000001" customHeight="1" x14ac:dyDescent="0.3">
      <c r="A34" s="162">
        <v>23</v>
      </c>
      <c r="B34" s="104">
        <v>46030</v>
      </c>
      <c r="C34" s="155">
        <v>530218</v>
      </c>
      <c r="D34" s="155">
        <v>19</v>
      </c>
      <c r="E34" s="101" t="s">
        <v>36</v>
      </c>
      <c r="F34" s="102"/>
      <c r="G34" s="102">
        <v>215000</v>
      </c>
      <c r="H34" s="158">
        <f t="shared" si="10"/>
        <v>226954148.77000004</v>
      </c>
      <c r="J34" s="122">
        <f t="shared" si="0"/>
        <v>19</v>
      </c>
      <c r="K34" s="123">
        <f t="shared" si="1"/>
        <v>8</v>
      </c>
      <c r="L34" s="124" t="str">
        <f t="shared" si="2"/>
        <v>Januari</v>
      </c>
      <c r="M34" s="118" t="str">
        <f t="shared" si="3"/>
        <v>JV-KB/TK-Januari-19</v>
      </c>
      <c r="N34" s="115" t="str">
        <f t="shared" si="4"/>
        <v>KB/TK Refill Gas</v>
      </c>
      <c r="O34" s="118" t="s">
        <v>127</v>
      </c>
      <c r="P34" s="125" t="str">
        <f t="shared" si="5"/>
        <v>Refill Gas</v>
      </c>
      <c r="Q34" s="126">
        <f t="shared" si="6"/>
        <v>215000</v>
      </c>
      <c r="R34" s="126">
        <f t="shared" si="7"/>
        <v>215000</v>
      </c>
      <c r="S34" s="115"/>
      <c r="T34" s="118" t="str">
        <f t="shared" si="8"/>
        <v>UNIT</v>
      </c>
      <c r="U34" s="127" t="str">
        <f t="shared" si="9"/>
        <v>UNITKB/TK Refill Gas</v>
      </c>
    </row>
    <row r="35" spans="1:22" ht="20.100000000000001" customHeight="1" x14ac:dyDescent="0.3">
      <c r="A35" s="162">
        <v>24</v>
      </c>
      <c r="B35" s="104">
        <v>46030</v>
      </c>
      <c r="C35" s="155">
        <v>531008</v>
      </c>
      <c r="D35" s="155">
        <v>20</v>
      </c>
      <c r="E35" s="101" t="s">
        <v>108</v>
      </c>
      <c r="F35" s="102"/>
      <c r="G35" s="103">
        <v>300000</v>
      </c>
      <c r="H35" s="158">
        <f t="shared" si="10"/>
        <v>226654148.77000004</v>
      </c>
      <c r="J35" s="122">
        <f t="shared" si="0"/>
        <v>20</v>
      </c>
      <c r="K35" s="123">
        <f t="shared" si="1"/>
        <v>8</v>
      </c>
      <c r="L35" s="124" t="str">
        <f t="shared" si="2"/>
        <v>Januari</v>
      </c>
      <c r="M35" s="118" t="str">
        <f t="shared" si="3"/>
        <v>JV-KB/TK-Januari-20</v>
      </c>
      <c r="N35" s="115" t="str">
        <f t="shared" si="4"/>
        <v>KB/TK Home Visit SDM</v>
      </c>
      <c r="O35" s="118" t="s">
        <v>127</v>
      </c>
      <c r="P35" s="125" t="str">
        <f t="shared" si="5"/>
        <v>Home Visit SDM</v>
      </c>
      <c r="Q35" s="126">
        <f t="shared" si="6"/>
        <v>300000</v>
      </c>
      <c r="R35" s="126">
        <f t="shared" si="7"/>
        <v>300000</v>
      </c>
      <c r="S35" s="115"/>
      <c r="T35" s="118" t="str">
        <f t="shared" si="8"/>
        <v>UNIT</v>
      </c>
      <c r="U35" s="127" t="str">
        <f t="shared" si="9"/>
        <v>UNITKB/TK Home Visit SDM</v>
      </c>
    </row>
    <row r="36" spans="1:22" ht="20.100000000000001" customHeight="1" x14ac:dyDescent="0.3">
      <c r="A36" s="162">
        <v>25</v>
      </c>
      <c r="B36" s="104">
        <v>46034</v>
      </c>
      <c r="C36" s="155">
        <v>515121</v>
      </c>
      <c r="D36" s="155">
        <v>21</v>
      </c>
      <c r="E36" s="101" t="s">
        <v>78</v>
      </c>
      <c r="F36" s="102"/>
      <c r="G36" s="103">
        <v>2953000</v>
      </c>
      <c r="H36" s="158">
        <f t="shared" si="10"/>
        <v>223701148.77000004</v>
      </c>
      <c r="J36" s="122">
        <f t="shared" si="0"/>
        <v>21</v>
      </c>
      <c r="K36" s="123">
        <f t="shared" si="1"/>
        <v>12</v>
      </c>
      <c r="L36" s="124" t="str">
        <f t="shared" si="2"/>
        <v>Januari</v>
      </c>
      <c r="M36" s="118" t="str">
        <f t="shared" si="3"/>
        <v>JV-KB/TK-Januari-21</v>
      </c>
      <c r="N36" s="115" t="str">
        <f t="shared" si="4"/>
        <v>KB/TK Perawatan Mobil</v>
      </c>
      <c r="O36" s="118" t="s">
        <v>127</v>
      </c>
      <c r="P36" s="125" t="str">
        <f t="shared" si="5"/>
        <v>Perawatan Mobil</v>
      </c>
      <c r="Q36" s="126">
        <f t="shared" si="6"/>
        <v>2953000</v>
      </c>
      <c r="R36" s="126">
        <f t="shared" si="7"/>
        <v>2953000</v>
      </c>
      <c r="S36" s="115"/>
      <c r="T36" s="118" t="str">
        <f t="shared" si="8"/>
        <v>UNIT</v>
      </c>
      <c r="U36" s="127" t="str">
        <f t="shared" si="9"/>
        <v>UNITKB/TK Perawatan Mobil</v>
      </c>
      <c r="V36" s="111"/>
    </row>
    <row r="37" spans="1:22" ht="20.100000000000001" customHeight="1" x14ac:dyDescent="0.3">
      <c r="A37" s="162">
        <v>26</v>
      </c>
      <c r="B37" s="104">
        <v>46034</v>
      </c>
      <c r="C37" s="155">
        <v>530701</v>
      </c>
      <c r="D37" s="155">
        <v>22</v>
      </c>
      <c r="E37" s="101" t="s">
        <v>171</v>
      </c>
      <c r="F37" s="102"/>
      <c r="G37" s="103">
        <v>43600</v>
      </c>
      <c r="H37" s="158">
        <f t="shared" si="10"/>
        <v>223657548.77000004</v>
      </c>
      <c r="J37" s="122">
        <f t="shared" si="0"/>
        <v>22</v>
      </c>
      <c r="K37" s="123">
        <f t="shared" si="1"/>
        <v>12</v>
      </c>
      <c r="L37" s="124" t="str">
        <f t="shared" si="2"/>
        <v>Januari</v>
      </c>
      <c r="M37" s="118" t="str">
        <f t="shared" si="3"/>
        <v>JV-KB/TK-Januari-22</v>
      </c>
      <c r="N37" s="115" t="str">
        <f t="shared" si="4"/>
        <v xml:space="preserve">KB/TK Air Mineral Galon </v>
      </c>
      <c r="O37" s="118" t="s">
        <v>127</v>
      </c>
      <c r="P37" s="125" t="str">
        <f t="shared" si="5"/>
        <v xml:space="preserve">Air Mineral Galon </v>
      </c>
      <c r="Q37" s="126">
        <f t="shared" si="6"/>
        <v>43600</v>
      </c>
      <c r="R37" s="126">
        <f t="shared" si="7"/>
        <v>43600</v>
      </c>
      <c r="S37" s="115"/>
      <c r="T37" s="118" t="str">
        <f t="shared" si="8"/>
        <v>UNIT</v>
      </c>
      <c r="U37" s="127" t="str">
        <f t="shared" si="9"/>
        <v xml:space="preserve">UNITKB/TK Air Mineral Galon </v>
      </c>
    </row>
    <row r="38" spans="1:22" s="187" customFormat="1" ht="20.100000000000001" customHeight="1" x14ac:dyDescent="0.3">
      <c r="A38" s="218">
        <v>27</v>
      </c>
      <c r="B38" s="182">
        <v>46036</v>
      </c>
      <c r="C38" s="183">
        <v>530701</v>
      </c>
      <c r="D38" s="155">
        <v>23</v>
      </c>
      <c r="E38" s="184" t="s">
        <v>171</v>
      </c>
      <c r="F38" s="185"/>
      <c r="G38" s="186">
        <v>290000</v>
      </c>
      <c r="H38" s="158">
        <f t="shared" si="10"/>
        <v>223367548.77000004</v>
      </c>
      <c r="J38" s="188">
        <f t="shared" si="0"/>
        <v>23</v>
      </c>
      <c r="K38" s="189">
        <f t="shared" si="1"/>
        <v>14</v>
      </c>
      <c r="L38" s="190" t="str">
        <f t="shared" si="2"/>
        <v>Januari</v>
      </c>
      <c r="M38" s="181" t="str">
        <f t="shared" si="3"/>
        <v>JV-KB/TK-Januari-23</v>
      </c>
      <c r="N38" s="191" t="str">
        <f t="shared" si="4"/>
        <v xml:space="preserve">KB/TK Air Mineral Galon </v>
      </c>
      <c r="O38" s="181" t="s">
        <v>127</v>
      </c>
      <c r="P38" s="192" t="str">
        <f t="shared" si="5"/>
        <v xml:space="preserve">Air Mineral Galon </v>
      </c>
      <c r="Q38" s="193">
        <f t="shared" si="6"/>
        <v>290000</v>
      </c>
      <c r="R38" s="193">
        <f t="shared" si="7"/>
        <v>290000</v>
      </c>
      <c r="S38" s="191"/>
      <c r="T38" s="181" t="str">
        <f t="shared" si="8"/>
        <v>UNIT</v>
      </c>
      <c r="U38" s="194" t="str">
        <f t="shared" si="9"/>
        <v xml:space="preserve">UNITKB/TK Air Mineral Galon </v>
      </c>
    </row>
    <row r="39" spans="1:22" ht="20.100000000000001" customHeight="1" x14ac:dyDescent="0.3">
      <c r="A39" s="162">
        <v>28</v>
      </c>
      <c r="B39" s="104">
        <v>46037</v>
      </c>
      <c r="C39" s="155">
        <v>516060</v>
      </c>
      <c r="D39" s="155">
        <v>24</v>
      </c>
      <c r="E39" s="101" t="s">
        <v>158</v>
      </c>
      <c r="F39" s="102"/>
      <c r="G39" s="103">
        <v>15929700</v>
      </c>
      <c r="H39" s="158">
        <f t="shared" si="10"/>
        <v>207437848.77000004</v>
      </c>
      <c r="J39" s="122">
        <f t="shared" si="0"/>
        <v>24</v>
      </c>
      <c r="K39" s="123">
        <f t="shared" si="1"/>
        <v>15</v>
      </c>
      <c r="L39" s="124" t="str">
        <f t="shared" si="2"/>
        <v>Januari</v>
      </c>
      <c r="M39" s="118" t="str">
        <f t="shared" si="3"/>
        <v>JV-KB/TK-Januari-24</v>
      </c>
      <c r="N39" s="115" t="str">
        <f t="shared" si="4"/>
        <v>KB/TK Edu Fair / Open House (Milad Al Irsyad)</v>
      </c>
      <c r="O39" s="118" t="s">
        <v>127</v>
      </c>
      <c r="P39" s="125" t="str">
        <f t="shared" si="5"/>
        <v>Edu Fair / Open House (Milad Al Irsyad)</v>
      </c>
      <c r="Q39" s="126">
        <f t="shared" si="6"/>
        <v>15929700</v>
      </c>
      <c r="R39" s="126">
        <f t="shared" si="7"/>
        <v>15929700</v>
      </c>
      <c r="S39" s="115"/>
      <c r="T39" s="118" t="str">
        <f t="shared" si="8"/>
        <v>UNIT</v>
      </c>
      <c r="U39" s="127" t="str">
        <f t="shared" si="9"/>
        <v>UNITKB/TK Edu Fair / Open House (Milad Al Irsyad)</v>
      </c>
    </row>
    <row r="40" spans="1:22" ht="20.100000000000001" customHeight="1" x14ac:dyDescent="0.3">
      <c r="A40" s="162">
        <v>29</v>
      </c>
      <c r="B40" s="104">
        <v>46038</v>
      </c>
      <c r="C40" s="155">
        <v>530303</v>
      </c>
      <c r="D40" s="155">
        <v>25</v>
      </c>
      <c r="E40" s="101" t="s">
        <v>71</v>
      </c>
      <c r="F40" s="102"/>
      <c r="G40" s="103">
        <v>212900</v>
      </c>
      <c r="H40" s="158">
        <f t="shared" si="10"/>
        <v>207224948.77000004</v>
      </c>
      <c r="J40" s="122">
        <f t="shared" si="0"/>
        <v>25</v>
      </c>
      <c r="K40" s="123">
        <f t="shared" si="1"/>
        <v>16</v>
      </c>
      <c r="L40" s="124" t="str">
        <f t="shared" si="2"/>
        <v>Januari</v>
      </c>
      <c r="M40" s="118" t="str">
        <f t="shared" si="3"/>
        <v>JV-KB/TK-Januari-25</v>
      </c>
      <c r="N40" s="115" t="str">
        <f t="shared" si="4"/>
        <v>KB/TK Bahan media pembelajaran habis pakai</v>
      </c>
      <c r="O40" s="118" t="s">
        <v>127</v>
      </c>
      <c r="P40" s="125" t="str">
        <f t="shared" si="5"/>
        <v>Bahan media pembelajaran habis pakai</v>
      </c>
      <c r="Q40" s="126">
        <f t="shared" si="6"/>
        <v>212900</v>
      </c>
      <c r="R40" s="126">
        <f t="shared" si="7"/>
        <v>212900</v>
      </c>
      <c r="S40" s="115"/>
      <c r="T40" s="118" t="str">
        <f t="shared" si="8"/>
        <v>UNIT</v>
      </c>
      <c r="U40" s="127" t="str">
        <f t="shared" si="9"/>
        <v>UNITKB/TK Bahan media pembelajaran habis pakai</v>
      </c>
      <c r="V40" s="111"/>
    </row>
    <row r="41" spans="1:22" ht="20.100000000000001" customHeight="1" x14ac:dyDescent="0.3">
      <c r="A41" s="162">
        <v>30</v>
      </c>
      <c r="B41" s="104">
        <v>46039</v>
      </c>
      <c r="C41" s="155">
        <v>530202</v>
      </c>
      <c r="D41" s="155">
        <v>26</v>
      </c>
      <c r="E41" s="101" t="s">
        <v>20</v>
      </c>
      <c r="F41" s="102"/>
      <c r="G41" s="103">
        <v>333100</v>
      </c>
      <c r="H41" s="158">
        <f t="shared" si="10"/>
        <v>206891848.77000004</v>
      </c>
      <c r="J41" s="122">
        <f t="shared" si="0"/>
        <v>26</v>
      </c>
      <c r="K41" s="123">
        <f t="shared" si="1"/>
        <v>17</v>
      </c>
      <c r="L41" s="124" t="str">
        <f t="shared" si="2"/>
        <v>Januari</v>
      </c>
      <c r="M41" s="118" t="str">
        <f t="shared" si="3"/>
        <v>JV-KB/TK-Januari-26</v>
      </c>
      <c r="N41" s="115" t="str">
        <f t="shared" si="4"/>
        <v>KB/TK Alat kebersihan</v>
      </c>
      <c r="O41" s="118" t="s">
        <v>127</v>
      </c>
      <c r="P41" s="125" t="str">
        <f t="shared" si="5"/>
        <v>Alat kebersihan</v>
      </c>
      <c r="Q41" s="126">
        <f t="shared" si="6"/>
        <v>333100</v>
      </c>
      <c r="R41" s="126">
        <f t="shared" si="7"/>
        <v>333100</v>
      </c>
      <c r="S41" s="115"/>
      <c r="T41" s="118" t="str">
        <f t="shared" si="8"/>
        <v>UNIT</v>
      </c>
      <c r="U41" s="127" t="str">
        <f t="shared" si="9"/>
        <v>UNITKB/TK Alat kebersihan</v>
      </c>
      <c r="V41" s="111"/>
    </row>
    <row r="42" spans="1:22" ht="20.100000000000001" customHeight="1" x14ac:dyDescent="0.3">
      <c r="A42" s="162">
        <v>31</v>
      </c>
      <c r="B42" s="104">
        <v>46041</v>
      </c>
      <c r="C42" s="155">
        <v>515803</v>
      </c>
      <c r="D42" s="155">
        <v>27</v>
      </c>
      <c r="E42" s="101" t="s">
        <v>212</v>
      </c>
      <c r="F42" s="102"/>
      <c r="G42" s="103">
        <v>11450000</v>
      </c>
      <c r="H42" s="158">
        <f t="shared" si="10"/>
        <v>195441848.77000004</v>
      </c>
      <c r="J42" s="122">
        <f t="shared" si="0"/>
        <v>27</v>
      </c>
      <c r="K42" s="123">
        <f t="shared" si="1"/>
        <v>19</v>
      </c>
      <c r="L42" s="124" t="str">
        <f t="shared" si="2"/>
        <v>Januari</v>
      </c>
      <c r="M42" s="118" t="str">
        <f t="shared" si="3"/>
        <v>JV-KB/TK-Januari-27</v>
      </c>
      <c r="N42" s="115" t="str">
        <f t="shared" si="4"/>
        <v>KB/TK Papan Nama Sekolah</v>
      </c>
      <c r="O42" s="118" t="s">
        <v>127</v>
      </c>
      <c r="P42" s="125" t="str">
        <f t="shared" si="5"/>
        <v>Papan Nama Sekolah</v>
      </c>
      <c r="Q42" s="126">
        <f t="shared" si="6"/>
        <v>11450000</v>
      </c>
      <c r="R42" s="126">
        <f t="shared" si="7"/>
        <v>11450000</v>
      </c>
      <c r="S42" s="115"/>
      <c r="T42" s="118" t="str">
        <f t="shared" si="8"/>
        <v>UNIT</v>
      </c>
      <c r="U42" s="127" t="str">
        <f t="shared" si="9"/>
        <v>UNITKB/TK Papan Nama Sekolah</v>
      </c>
    </row>
    <row r="43" spans="1:22" ht="20.100000000000001" customHeight="1" x14ac:dyDescent="0.3">
      <c r="A43" s="162">
        <v>32</v>
      </c>
      <c r="B43" s="104">
        <v>46041</v>
      </c>
      <c r="C43" s="155">
        <v>552000</v>
      </c>
      <c r="D43" s="155">
        <v>28</v>
      </c>
      <c r="E43" s="101" t="s">
        <v>208</v>
      </c>
      <c r="F43" s="102"/>
      <c r="G43" s="103">
        <v>12195500</v>
      </c>
      <c r="H43" s="158">
        <f t="shared" si="10"/>
        <v>183246348.77000004</v>
      </c>
      <c r="J43" s="122">
        <f t="shared" si="0"/>
        <v>28</v>
      </c>
      <c r="K43" s="123">
        <f t="shared" si="1"/>
        <v>19</v>
      </c>
      <c r="L43" s="124" t="str">
        <f t="shared" si="2"/>
        <v>Januari</v>
      </c>
      <c r="M43" s="118" t="str">
        <f t="shared" si="3"/>
        <v>JV-KB/TK-Januari-28</v>
      </c>
      <c r="N43" s="115" t="str">
        <f t="shared" si="4"/>
        <v>KB/TK Penampung Air (Turn)</v>
      </c>
      <c r="O43" s="118" t="s">
        <v>127</v>
      </c>
      <c r="P43" s="125" t="str">
        <f t="shared" si="5"/>
        <v>Penampung Air (Turn)</v>
      </c>
      <c r="Q43" s="126">
        <f t="shared" si="6"/>
        <v>12195500</v>
      </c>
      <c r="R43" s="126">
        <f t="shared" si="7"/>
        <v>12195500</v>
      </c>
      <c r="S43" s="115"/>
      <c r="T43" s="118" t="str">
        <f t="shared" si="8"/>
        <v>UNIT</v>
      </c>
      <c r="U43" s="127" t="str">
        <f t="shared" si="9"/>
        <v>UNITKB/TK Penampung Air (Turn)</v>
      </c>
    </row>
    <row r="44" spans="1:22" ht="20.100000000000001" customHeight="1" x14ac:dyDescent="0.3">
      <c r="A44" s="162">
        <v>33</v>
      </c>
      <c r="B44" s="104">
        <v>46043</v>
      </c>
      <c r="C44" s="155"/>
      <c r="D44" s="155"/>
      <c r="E44" s="101" t="s">
        <v>215</v>
      </c>
      <c r="F44" s="102">
        <v>10000000</v>
      </c>
      <c r="G44" s="103"/>
      <c r="H44" s="158">
        <f t="shared" si="10"/>
        <v>193246348.77000004</v>
      </c>
      <c r="J44" s="122">
        <f t="shared" si="0"/>
        <v>0</v>
      </c>
      <c r="K44" s="123">
        <f t="shared" si="1"/>
        <v>21</v>
      </c>
      <c r="L44" s="124" t="str">
        <f t="shared" si="2"/>
        <v>Januari</v>
      </c>
      <c r="M44" s="118" t="str">
        <f t="shared" si="3"/>
        <v xml:space="preserve"> </v>
      </c>
      <c r="N44" s="115" t="str">
        <f t="shared" si="4"/>
        <v>KB/TK Pengambilan Dropping (Operasional Sekolah)</v>
      </c>
      <c r="O44" s="118" t="s">
        <v>127</v>
      </c>
      <c r="P44" s="125" t="str">
        <f t="shared" si="5"/>
        <v>Pengambilan Dropping (Operasional Sekolah)</v>
      </c>
      <c r="Q44" s="126">
        <f t="shared" si="6"/>
        <v>10000000</v>
      </c>
      <c r="R44" s="126">
        <f t="shared" si="7"/>
        <v>10000000</v>
      </c>
      <c r="S44" s="115"/>
      <c r="T44" s="118" t="str">
        <f t="shared" si="8"/>
        <v>UNIT</v>
      </c>
      <c r="U44" s="127" t="str">
        <f t="shared" si="9"/>
        <v>UNITKB/TK Pengambilan Dropping (Operasional Sekolah)</v>
      </c>
    </row>
    <row r="45" spans="1:22" s="187" customFormat="1" ht="20.100000000000001" customHeight="1" x14ac:dyDescent="0.3">
      <c r="A45" s="218">
        <v>34</v>
      </c>
      <c r="B45" s="182">
        <v>46043</v>
      </c>
      <c r="C45" s="183"/>
      <c r="D45" s="183"/>
      <c r="E45" s="184" t="s">
        <v>151</v>
      </c>
      <c r="F45" s="185"/>
      <c r="G45" s="186">
        <v>10000000</v>
      </c>
      <c r="H45" s="158">
        <f t="shared" si="10"/>
        <v>183246348.77000004</v>
      </c>
      <c r="J45" s="188">
        <f t="shared" si="0"/>
        <v>0</v>
      </c>
      <c r="K45" s="189">
        <f t="shared" si="1"/>
        <v>21</v>
      </c>
      <c r="L45" s="190" t="str">
        <f t="shared" si="2"/>
        <v>Januari</v>
      </c>
      <c r="M45" s="181" t="str">
        <f t="shared" si="3"/>
        <v xml:space="preserve"> </v>
      </c>
      <c r="N45" s="191" t="str">
        <f t="shared" si="4"/>
        <v>KB/TK Diterima kas tunai di Bendahara</v>
      </c>
      <c r="O45" s="181" t="s">
        <v>127</v>
      </c>
      <c r="P45" s="192" t="str">
        <f t="shared" si="5"/>
        <v>Diterima kas tunai di Bendahara</v>
      </c>
      <c r="Q45" s="193">
        <f t="shared" si="6"/>
        <v>10000000</v>
      </c>
      <c r="R45" s="193">
        <f t="shared" si="7"/>
        <v>10000000</v>
      </c>
      <c r="S45" s="191"/>
      <c r="T45" s="181" t="str">
        <f t="shared" si="8"/>
        <v>UNIT</v>
      </c>
      <c r="U45" s="194" t="str">
        <f t="shared" si="9"/>
        <v>UNITKB/TK Diterima kas tunai di Bendahara</v>
      </c>
    </row>
    <row r="46" spans="1:22" ht="20.100000000000001" customHeight="1" x14ac:dyDescent="0.3">
      <c r="A46" s="162">
        <v>35</v>
      </c>
      <c r="B46" s="104">
        <v>46044</v>
      </c>
      <c r="C46" s="155">
        <v>530704</v>
      </c>
      <c r="D46" s="155">
        <v>29</v>
      </c>
      <c r="E46" s="156" t="s">
        <v>132</v>
      </c>
      <c r="F46" s="102"/>
      <c r="G46" s="103">
        <v>1072500</v>
      </c>
      <c r="H46" s="158">
        <f t="shared" si="10"/>
        <v>182173848.77000004</v>
      </c>
      <c r="J46" s="122">
        <f t="shared" si="0"/>
        <v>29</v>
      </c>
      <c r="K46" s="123">
        <f t="shared" si="1"/>
        <v>22</v>
      </c>
      <c r="L46" s="124" t="str">
        <f t="shared" si="2"/>
        <v>Januari</v>
      </c>
      <c r="M46" s="118" t="str">
        <f t="shared" si="3"/>
        <v>JV-KB/TK-Januari-29</v>
      </c>
      <c r="N46" s="115" t="str">
        <f t="shared" si="4"/>
        <v xml:space="preserve">KB/TK Ketempatan Rapat </v>
      </c>
      <c r="O46" s="118" t="s">
        <v>127</v>
      </c>
      <c r="P46" s="125" t="str">
        <f t="shared" si="5"/>
        <v xml:space="preserve">Ketempatan Rapat </v>
      </c>
      <c r="Q46" s="126">
        <f t="shared" si="6"/>
        <v>1072500</v>
      </c>
      <c r="R46" s="126">
        <f t="shared" si="7"/>
        <v>1072500</v>
      </c>
      <c r="S46" s="115"/>
      <c r="T46" s="118" t="str">
        <f t="shared" si="8"/>
        <v>UNIT</v>
      </c>
      <c r="U46" s="127" t="str">
        <f t="shared" si="9"/>
        <v xml:space="preserve">UNITKB/TK Ketempatan Rapat </v>
      </c>
    </row>
    <row r="47" spans="1:22" ht="20.100000000000001" customHeight="1" x14ac:dyDescent="0.3">
      <c r="A47" s="162">
        <v>36</v>
      </c>
      <c r="B47" s="104">
        <v>46044</v>
      </c>
      <c r="C47" s="155">
        <v>530914</v>
      </c>
      <c r="D47" s="155">
        <v>30</v>
      </c>
      <c r="E47" s="101" t="s">
        <v>69</v>
      </c>
      <c r="F47" s="102"/>
      <c r="G47" s="103">
        <v>204000</v>
      </c>
      <c r="H47" s="158">
        <f t="shared" si="10"/>
        <v>181969848.77000004</v>
      </c>
      <c r="J47" s="122">
        <f t="shared" si="0"/>
        <v>30</v>
      </c>
      <c r="K47" s="123">
        <f t="shared" si="1"/>
        <v>22</v>
      </c>
      <c r="L47" s="124" t="str">
        <f t="shared" si="2"/>
        <v>Januari</v>
      </c>
      <c r="M47" s="118" t="str">
        <f t="shared" si="3"/>
        <v>JV-KB/TK-Januari-30</v>
      </c>
      <c r="N47" s="115" t="str">
        <f t="shared" si="4"/>
        <v>KB/TK KKG/MGMP</v>
      </c>
      <c r="O47" s="118" t="s">
        <v>127</v>
      </c>
      <c r="P47" s="125" t="str">
        <f t="shared" si="5"/>
        <v>KKG/MGMP</v>
      </c>
      <c r="Q47" s="126">
        <f t="shared" si="6"/>
        <v>204000</v>
      </c>
      <c r="R47" s="126">
        <f t="shared" si="7"/>
        <v>204000</v>
      </c>
      <c r="S47" s="115"/>
      <c r="T47" s="118" t="str">
        <f t="shared" si="8"/>
        <v>UNIT</v>
      </c>
      <c r="U47" s="127" t="str">
        <f t="shared" si="9"/>
        <v>UNITKB/TK KKG/MGMP</v>
      </c>
    </row>
    <row r="48" spans="1:22" s="187" customFormat="1" ht="20.100000000000001" customHeight="1" x14ac:dyDescent="0.3">
      <c r="A48" s="218">
        <v>37</v>
      </c>
      <c r="B48" s="182">
        <v>46045</v>
      </c>
      <c r="C48" s="183"/>
      <c r="D48" s="183"/>
      <c r="E48" s="201" t="s">
        <v>135</v>
      </c>
      <c r="F48" s="185"/>
      <c r="G48" s="186">
        <v>2500</v>
      </c>
      <c r="H48" s="158">
        <f t="shared" si="10"/>
        <v>181967348.77000004</v>
      </c>
      <c r="J48" s="188">
        <f t="shared" si="0"/>
        <v>0</v>
      </c>
      <c r="K48" s="189">
        <f t="shared" si="1"/>
        <v>23</v>
      </c>
      <c r="L48" s="190" t="str">
        <f t="shared" si="2"/>
        <v>Januari</v>
      </c>
      <c r="M48" s="181" t="str">
        <f t="shared" si="3"/>
        <v xml:space="preserve"> </v>
      </c>
      <c r="N48" s="191" t="str">
        <f t="shared" si="4"/>
        <v>KB/TK Biaya Pemindahbukuan e-Banking</v>
      </c>
      <c r="O48" s="181" t="s">
        <v>127</v>
      </c>
      <c r="P48" s="192" t="str">
        <f t="shared" si="5"/>
        <v>Biaya Pemindahbukuan e-Banking</v>
      </c>
      <c r="Q48" s="193">
        <f t="shared" si="6"/>
        <v>2500</v>
      </c>
      <c r="R48" s="193">
        <f t="shared" si="7"/>
        <v>2500</v>
      </c>
      <c r="S48" s="191"/>
      <c r="T48" s="181" t="str">
        <f t="shared" si="8"/>
        <v>UNIT</v>
      </c>
      <c r="U48" s="194" t="str">
        <f t="shared" si="9"/>
        <v>UNITKB/TK Biaya Pemindahbukuan e-Banking</v>
      </c>
    </row>
    <row r="49" spans="1:21" ht="20.100000000000001" customHeight="1" x14ac:dyDescent="0.3">
      <c r="A49" s="162">
        <v>38</v>
      </c>
      <c r="B49" s="104">
        <v>46045</v>
      </c>
      <c r="C49" s="155"/>
      <c r="D49" s="155"/>
      <c r="E49" s="101" t="s">
        <v>216</v>
      </c>
      <c r="F49" s="102">
        <v>10220000</v>
      </c>
      <c r="G49" s="103"/>
      <c r="H49" s="158">
        <f t="shared" si="10"/>
        <v>192187348.77000004</v>
      </c>
      <c r="J49" s="122">
        <f t="shared" si="0"/>
        <v>0</v>
      </c>
      <c r="K49" s="123">
        <f t="shared" si="1"/>
        <v>23</v>
      </c>
      <c r="L49" s="124" t="str">
        <f t="shared" si="2"/>
        <v>Januari</v>
      </c>
      <c r="M49" s="118" t="str">
        <f t="shared" si="3"/>
        <v xml:space="preserve"> </v>
      </c>
      <c r="N49" s="115" t="str">
        <f t="shared" si="4"/>
        <v>KB/TK Pengambilan Dropping (Festival Seni &amp; Makanan Banyumas)</v>
      </c>
      <c r="O49" s="118" t="s">
        <v>127</v>
      </c>
      <c r="P49" s="125" t="str">
        <f t="shared" si="5"/>
        <v>Pengambilan Dropping (Festival Seni &amp; Makanan Banyumas)</v>
      </c>
      <c r="Q49" s="126">
        <f t="shared" si="6"/>
        <v>10220000</v>
      </c>
      <c r="R49" s="126">
        <f t="shared" si="7"/>
        <v>10220000</v>
      </c>
      <c r="S49" s="115"/>
      <c r="T49" s="118" t="str">
        <f t="shared" si="8"/>
        <v>UNIT</v>
      </c>
      <c r="U49" s="127" t="str">
        <f t="shared" si="9"/>
        <v>UNITKB/TK Pengambilan Dropping (Festival Seni &amp; Makanan Banyumas)</v>
      </c>
    </row>
    <row r="50" spans="1:21" s="187" customFormat="1" ht="20.100000000000001" customHeight="1" x14ac:dyDescent="0.3">
      <c r="A50" s="218">
        <v>39</v>
      </c>
      <c r="B50" s="182">
        <v>46045</v>
      </c>
      <c r="C50" s="183"/>
      <c r="D50" s="183"/>
      <c r="E50" s="184" t="s">
        <v>151</v>
      </c>
      <c r="F50" s="185"/>
      <c r="G50" s="185">
        <v>10220000</v>
      </c>
      <c r="H50" s="158">
        <f t="shared" si="10"/>
        <v>181967348.77000004</v>
      </c>
      <c r="J50" s="188">
        <f t="shared" si="0"/>
        <v>0</v>
      </c>
      <c r="K50" s="189">
        <f t="shared" si="1"/>
        <v>23</v>
      </c>
      <c r="L50" s="190" t="str">
        <f t="shared" si="2"/>
        <v>Januari</v>
      </c>
      <c r="M50" s="181" t="str">
        <f t="shared" si="3"/>
        <v xml:space="preserve"> </v>
      </c>
      <c r="N50" s="191" t="str">
        <f t="shared" si="4"/>
        <v>KB/TK Diterima kas tunai di Bendahara</v>
      </c>
      <c r="O50" s="181" t="s">
        <v>127</v>
      </c>
      <c r="P50" s="192" t="str">
        <f t="shared" si="5"/>
        <v>Diterima kas tunai di Bendahara</v>
      </c>
      <c r="Q50" s="193">
        <f t="shared" si="6"/>
        <v>10220000</v>
      </c>
      <c r="R50" s="193">
        <f t="shared" si="7"/>
        <v>10220000</v>
      </c>
      <c r="S50" s="191"/>
      <c r="T50" s="181" t="str">
        <f t="shared" si="8"/>
        <v>UNIT</v>
      </c>
      <c r="U50" s="194" t="str">
        <f t="shared" si="9"/>
        <v>UNITKB/TK Diterima kas tunai di Bendahara</v>
      </c>
    </row>
    <row r="51" spans="1:21" s="187" customFormat="1" ht="20.100000000000001" customHeight="1" x14ac:dyDescent="0.3">
      <c r="A51" s="218">
        <v>40</v>
      </c>
      <c r="B51" s="182">
        <v>46045</v>
      </c>
      <c r="C51" s="183"/>
      <c r="D51" s="183"/>
      <c r="E51" s="184" t="s">
        <v>217</v>
      </c>
      <c r="F51" s="185">
        <v>11407500</v>
      </c>
      <c r="G51" s="186"/>
      <c r="H51" s="158">
        <f t="shared" si="10"/>
        <v>193374848.77000004</v>
      </c>
      <c r="J51" s="188">
        <f t="shared" si="0"/>
        <v>0</v>
      </c>
      <c r="K51" s="189">
        <f t="shared" si="1"/>
        <v>23</v>
      </c>
      <c r="L51" s="190" t="str">
        <f t="shared" si="2"/>
        <v>Januari</v>
      </c>
      <c r="M51" s="181" t="str">
        <f t="shared" si="3"/>
        <v xml:space="preserve"> </v>
      </c>
      <c r="N51" s="191" t="str">
        <f t="shared" si="4"/>
        <v>KB/TK Pengambilan Dropping (Outdoor Study ke Jenang Jaket)</v>
      </c>
      <c r="O51" s="181" t="s">
        <v>127</v>
      </c>
      <c r="P51" s="192" t="str">
        <f t="shared" si="5"/>
        <v>Pengambilan Dropping (Outdoor Study ke Jenang Jaket)</v>
      </c>
      <c r="Q51" s="193">
        <f t="shared" si="6"/>
        <v>11407500</v>
      </c>
      <c r="R51" s="193">
        <f t="shared" si="7"/>
        <v>11407500</v>
      </c>
      <c r="S51" s="191"/>
      <c r="T51" s="181" t="str">
        <f t="shared" si="8"/>
        <v>UNIT</v>
      </c>
      <c r="U51" s="194" t="str">
        <f t="shared" si="9"/>
        <v>UNITKB/TK Pengambilan Dropping (Outdoor Study ke Jenang Jaket)</v>
      </c>
    </row>
    <row r="52" spans="1:21" ht="20.100000000000001" customHeight="1" x14ac:dyDescent="0.3">
      <c r="A52" s="162">
        <v>41</v>
      </c>
      <c r="B52" s="182">
        <v>46045</v>
      </c>
      <c r="C52" s="183"/>
      <c r="D52" s="183"/>
      <c r="E52" s="201" t="s">
        <v>151</v>
      </c>
      <c r="F52" s="185"/>
      <c r="G52" s="185">
        <v>11407500</v>
      </c>
      <c r="H52" s="158">
        <f t="shared" si="10"/>
        <v>181967348.77000004</v>
      </c>
      <c r="J52" s="122">
        <f t="shared" si="0"/>
        <v>0</v>
      </c>
      <c r="K52" s="123">
        <f t="shared" si="1"/>
        <v>23</v>
      </c>
      <c r="L52" s="124" t="str">
        <f t="shared" si="2"/>
        <v>Januari</v>
      </c>
      <c r="M52" s="118" t="str">
        <f t="shared" si="3"/>
        <v xml:space="preserve"> </v>
      </c>
      <c r="N52" s="115" t="str">
        <f t="shared" si="4"/>
        <v>KB/TK Diterima kas tunai di Bendahara</v>
      </c>
      <c r="O52" s="118" t="s">
        <v>127</v>
      </c>
      <c r="P52" s="125" t="str">
        <f t="shared" si="5"/>
        <v>Diterima kas tunai di Bendahara</v>
      </c>
      <c r="Q52" s="126">
        <f t="shared" si="6"/>
        <v>11407500</v>
      </c>
      <c r="R52" s="126">
        <f t="shared" si="7"/>
        <v>11407500</v>
      </c>
      <c r="S52" s="115"/>
      <c r="T52" s="118" t="str">
        <f t="shared" si="8"/>
        <v>UNIT</v>
      </c>
      <c r="U52" s="127" t="str">
        <f t="shared" si="9"/>
        <v>UNITKB/TK Diterima kas tunai di Bendahara</v>
      </c>
    </row>
    <row r="53" spans="1:21" s="216" customFormat="1" ht="20.100000000000001" customHeight="1" x14ac:dyDescent="0.3">
      <c r="A53" s="224">
        <v>42</v>
      </c>
      <c r="B53" s="202">
        <v>46045</v>
      </c>
      <c r="C53" s="203">
        <v>511107</v>
      </c>
      <c r="D53" s="203">
        <v>31</v>
      </c>
      <c r="E53" s="225" t="s">
        <v>213</v>
      </c>
      <c r="F53" s="205"/>
      <c r="G53" s="206">
        <v>564600</v>
      </c>
      <c r="H53" s="226">
        <f t="shared" si="10"/>
        <v>181402748.77000004</v>
      </c>
      <c r="I53" s="227"/>
      <c r="J53" s="208">
        <f t="shared" si="0"/>
        <v>31</v>
      </c>
      <c r="K53" s="209">
        <f t="shared" si="1"/>
        <v>23</v>
      </c>
      <c r="L53" s="210" t="str">
        <f t="shared" si="2"/>
        <v>Januari</v>
      </c>
      <c r="M53" s="211" t="str">
        <f t="shared" si="3"/>
        <v>JV-KB/TK-Januari-31</v>
      </c>
      <c r="N53" s="212" t="str">
        <f t="shared" si="4"/>
        <v>KB/TK Happy Day</v>
      </c>
      <c r="O53" s="211" t="s">
        <v>127</v>
      </c>
      <c r="P53" s="213" t="str">
        <f t="shared" si="5"/>
        <v>Happy Day</v>
      </c>
      <c r="Q53" s="214">
        <f t="shared" si="6"/>
        <v>564600</v>
      </c>
      <c r="R53" s="214">
        <f t="shared" si="7"/>
        <v>564600</v>
      </c>
      <c r="S53" s="212"/>
      <c r="T53" s="211" t="str">
        <f t="shared" si="8"/>
        <v>UNIT</v>
      </c>
      <c r="U53" s="215" t="str">
        <f t="shared" si="9"/>
        <v>UNITKB/TK Happy Day</v>
      </c>
    </row>
    <row r="54" spans="1:21" ht="20.100000000000001" customHeight="1" x14ac:dyDescent="0.3">
      <c r="A54" s="162">
        <v>43</v>
      </c>
      <c r="B54" s="104">
        <v>46045</v>
      </c>
      <c r="C54" s="155">
        <v>515305</v>
      </c>
      <c r="D54" s="155">
        <v>32</v>
      </c>
      <c r="E54" s="156" t="s">
        <v>73</v>
      </c>
      <c r="F54" s="102"/>
      <c r="G54" s="103">
        <v>2890000</v>
      </c>
      <c r="H54" s="158">
        <f t="shared" si="10"/>
        <v>178512748.77000004</v>
      </c>
      <c r="I54" s="159"/>
      <c r="J54" s="122">
        <f t="shared" si="0"/>
        <v>32</v>
      </c>
      <c r="K54" s="123">
        <f t="shared" si="1"/>
        <v>23</v>
      </c>
      <c r="L54" s="124" t="str">
        <f t="shared" si="2"/>
        <v>Januari</v>
      </c>
      <c r="M54" s="118" t="str">
        <f t="shared" si="3"/>
        <v>JV-KB/TK-Januari-32</v>
      </c>
      <c r="N54" s="115" t="str">
        <f t="shared" si="4"/>
        <v>KB/TK Pemeriksaan kesehatan Siswa</v>
      </c>
      <c r="O54" s="118" t="s">
        <v>127</v>
      </c>
      <c r="P54" s="125" t="str">
        <f t="shared" si="5"/>
        <v>Pemeriksaan kesehatan Siswa</v>
      </c>
      <c r="Q54" s="126">
        <f t="shared" si="6"/>
        <v>2890000</v>
      </c>
      <c r="R54" s="126">
        <f t="shared" si="7"/>
        <v>2890000</v>
      </c>
      <c r="S54" s="115"/>
      <c r="T54" s="118" t="str">
        <f t="shared" si="8"/>
        <v>UNIT</v>
      </c>
      <c r="U54" s="127" t="str">
        <f t="shared" si="9"/>
        <v>UNITKB/TK Pemeriksaan kesehatan Siswa</v>
      </c>
    </row>
    <row r="55" spans="1:21" ht="20.100000000000001" customHeight="1" x14ac:dyDescent="0.3">
      <c r="A55" s="162">
        <v>44</v>
      </c>
      <c r="B55" s="104">
        <v>46045</v>
      </c>
      <c r="C55" s="155">
        <v>518110</v>
      </c>
      <c r="D55" s="155">
        <v>33</v>
      </c>
      <c r="E55" s="156" t="s">
        <v>163</v>
      </c>
      <c r="F55" s="102"/>
      <c r="G55" s="103">
        <v>9000</v>
      </c>
      <c r="H55" s="158">
        <f t="shared" si="10"/>
        <v>178503748.77000004</v>
      </c>
      <c r="I55" s="159"/>
      <c r="J55" s="122">
        <f t="shared" si="0"/>
        <v>33</v>
      </c>
      <c r="K55" s="123">
        <f t="shared" si="1"/>
        <v>23</v>
      </c>
      <c r="L55" s="124" t="str">
        <f t="shared" si="2"/>
        <v>Januari</v>
      </c>
      <c r="M55" s="118" t="str">
        <f t="shared" si="3"/>
        <v>JV-KB/TK-Januari-33</v>
      </c>
      <c r="N55" s="115" t="str">
        <f t="shared" si="4"/>
        <v>KB/TK Pas Photo</v>
      </c>
      <c r="O55" s="118" t="s">
        <v>127</v>
      </c>
      <c r="P55" s="125" t="str">
        <f t="shared" si="5"/>
        <v>Pas Photo</v>
      </c>
      <c r="Q55" s="126">
        <f t="shared" si="6"/>
        <v>9000</v>
      </c>
      <c r="R55" s="126">
        <f t="shared" si="7"/>
        <v>9000</v>
      </c>
      <c r="S55" s="115"/>
      <c r="T55" s="118" t="str">
        <f t="shared" si="8"/>
        <v>UNIT</v>
      </c>
      <c r="U55" s="127" t="str">
        <f t="shared" si="9"/>
        <v>UNITKB/TK Pas Photo</v>
      </c>
    </row>
    <row r="56" spans="1:21" ht="20.100000000000001" customHeight="1" x14ac:dyDescent="0.3">
      <c r="A56" s="162">
        <v>45</v>
      </c>
      <c r="B56" s="104">
        <v>46045</v>
      </c>
      <c r="C56" s="155">
        <v>531006</v>
      </c>
      <c r="D56" s="155">
        <v>34</v>
      </c>
      <c r="E56" s="156" t="s">
        <v>101</v>
      </c>
      <c r="F56" s="102"/>
      <c r="G56" s="103">
        <v>100000</v>
      </c>
      <c r="H56" s="158">
        <f t="shared" si="10"/>
        <v>178403748.77000004</v>
      </c>
      <c r="I56" s="159"/>
      <c r="J56" s="122">
        <f t="shared" si="0"/>
        <v>34</v>
      </c>
      <c r="K56" s="123">
        <f t="shared" si="1"/>
        <v>23</v>
      </c>
      <c r="L56" s="124" t="str">
        <f t="shared" si="2"/>
        <v>Januari</v>
      </c>
      <c r="M56" s="118" t="str">
        <f t="shared" si="3"/>
        <v>JV-KB/TK-Januari-34</v>
      </c>
      <c r="N56" s="115" t="str">
        <f t="shared" si="4"/>
        <v>KB/TK Home Visit Siswa Luar Kota</v>
      </c>
      <c r="O56" s="118" t="s">
        <v>127</v>
      </c>
      <c r="P56" s="125" t="str">
        <f t="shared" si="5"/>
        <v>Home Visit Siswa Luar Kota</v>
      </c>
      <c r="Q56" s="126">
        <f t="shared" si="6"/>
        <v>100000</v>
      </c>
      <c r="R56" s="126">
        <f t="shared" si="7"/>
        <v>100000</v>
      </c>
      <c r="S56" s="115"/>
      <c r="T56" s="118" t="str">
        <f t="shared" si="8"/>
        <v>UNIT</v>
      </c>
      <c r="U56" s="127" t="str">
        <f t="shared" si="9"/>
        <v>UNITKB/TK Home Visit Siswa Luar Kota</v>
      </c>
    </row>
    <row r="57" spans="1:21" ht="20.100000000000001" customHeight="1" x14ac:dyDescent="0.3">
      <c r="A57" s="162">
        <v>46</v>
      </c>
      <c r="B57" s="182">
        <v>46045</v>
      </c>
      <c r="C57" s="183">
        <v>540172</v>
      </c>
      <c r="D57" s="155">
        <v>35</v>
      </c>
      <c r="E57" s="184" t="s">
        <v>173</v>
      </c>
      <c r="F57" s="185"/>
      <c r="G57" s="186">
        <v>6000000</v>
      </c>
      <c r="H57" s="158">
        <f t="shared" si="10"/>
        <v>172403748.77000004</v>
      </c>
      <c r="I57" s="159"/>
      <c r="J57" s="122">
        <f t="shared" si="0"/>
        <v>35</v>
      </c>
      <c r="K57" s="123">
        <f t="shared" si="1"/>
        <v>23</v>
      </c>
      <c r="L57" s="124" t="str">
        <f t="shared" si="2"/>
        <v>Januari</v>
      </c>
      <c r="M57" s="118" t="str">
        <f t="shared" si="3"/>
        <v>JV-KB/TK-Januari-35</v>
      </c>
      <c r="N57" s="115" t="str">
        <f t="shared" si="4"/>
        <v>KB/TK Rak Tas</v>
      </c>
      <c r="O57" s="118" t="s">
        <v>127</v>
      </c>
      <c r="P57" s="125" t="str">
        <f t="shared" si="5"/>
        <v>Rak Tas</v>
      </c>
      <c r="Q57" s="126">
        <f t="shared" si="6"/>
        <v>6000000</v>
      </c>
      <c r="R57" s="126">
        <f t="shared" si="7"/>
        <v>6000000</v>
      </c>
      <c r="S57" s="115"/>
      <c r="T57" s="118" t="str">
        <f t="shared" si="8"/>
        <v>UNIT</v>
      </c>
      <c r="U57" s="127" t="str">
        <f t="shared" si="9"/>
        <v>UNITKB/TK Rak Tas</v>
      </c>
    </row>
    <row r="58" spans="1:21" s="216" customFormat="1" ht="20.100000000000001" customHeight="1" x14ac:dyDescent="0.3">
      <c r="A58" s="224">
        <v>47</v>
      </c>
      <c r="B58" s="202">
        <v>46046</v>
      </c>
      <c r="C58" s="203">
        <v>515308</v>
      </c>
      <c r="D58" s="203">
        <v>36</v>
      </c>
      <c r="E58" s="225" t="s">
        <v>145</v>
      </c>
      <c r="F58" s="205"/>
      <c r="G58" s="206">
        <v>271400</v>
      </c>
      <c r="H58" s="226">
        <f t="shared" si="10"/>
        <v>172132348.77000004</v>
      </c>
      <c r="I58" s="227"/>
      <c r="J58" s="208">
        <f t="shared" si="0"/>
        <v>36</v>
      </c>
      <c r="K58" s="209">
        <f t="shared" si="1"/>
        <v>24</v>
      </c>
      <c r="L58" s="210" t="str">
        <f t="shared" si="2"/>
        <v>Januari</v>
      </c>
      <c r="M58" s="211" t="str">
        <f t="shared" si="3"/>
        <v>JV-KB/TK-Januari-36</v>
      </c>
      <c r="N58" s="212" t="str">
        <f t="shared" si="4"/>
        <v>KB/TK Perlengkapan Desain UKS</v>
      </c>
      <c r="O58" s="211" t="s">
        <v>127</v>
      </c>
      <c r="P58" s="213" t="str">
        <f t="shared" si="5"/>
        <v>Perlengkapan Desain UKS</v>
      </c>
      <c r="Q58" s="214">
        <f t="shared" si="6"/>
        <v>271400</v>
      </c>
      <c r="R58" s="214">
        <f t="shared" si="7"/>
        <v>271400</v>
      </c>
      <c r="S58" s="212"/>
      <c r="T58" s="211" t="str">
        <f t="shared" si="8"/>
        <v>UNIT</v>
      </c>
      <c r="U58" s="215" t="str">
        <f t="shared" si="9"/>
        <v>UNITKB/TK Perlengkapan Desain UKS</v>
      </c>
    </row>
    <row r="59" spans="1:21" s="216" customFormat="1" ht="20.100000000000001" customHeight="1" x14ac:dyDescent="0.3">
      <c r="A59" s="224">
        <v>48</v>
      </c>
      <c r="B59" s="202">
        <v>46046</v>
      </c>
      <c r="C59" s="203">
        <v>530304</v>
      </c>
      <c r="D59" s="203">
        <v>37</v>
      </c>
      <c r="E59" s="225" t="s">
        <v>147</v>
      </c>
      <c r="F59" s="205"/>
      <c r="G59" s="206">
        <v>163000</v>
      </c>
      <c r="H59" s="226">
        <f t="shared" si="10"/>
        <v>171969348.77000004</v>
      </c>
      <c r="I59" s="227"/>
      <c r="J59" s="208">
        <f t="shared" si="0"/>
        <v>37</v>
      </c>
      <c r="K59" s="209">
        <f t="shared" si="1"/>
        <v>24</v>
      </c>
      <c r="L59" s="210" t="str">
        <f t="shared" si="2"/>
        <v>Januari</v>
      </c>
      <c r="M59" s="211" t="str">
        <f t="shared" si="3"/>
        <v>JV-KB/TK-Januari-37</v>
      </c>
      <c r="N59" s="212" t="str">
        <f t="shared" si="4"/>
        <v>KB/TK Batu Baterai</v>
      </c>
      <c r="O59" s="211" t="s">
        <v>127</v>
      </c>
      <c r="P59" s="213" t="str">
        <f t="shared" si="5"/>
        <v>Batu Baterai</v>
      </c>
      <c r="Q59" s="214">
        <f t="shared" si="6"/>
        <v>163000</v>
      </c>
      <c r="R59" s="214">
        <f t="shared" si="7"/>
        <v>163000</v>
      </c>
      <c r="S59" s="212"/>
      <c r="T59" s="211" t="str">
        <f t="shared" si="8"/>
        <v>UNIT</v>
      </c>
      <c r="U59" s="215" t="str">
        <f t="shared" si="9"/>
        <v>UNITKB/TK Batu Baterai</v>
      </c>
    </row>
    <row r="60" spans="1:21" ht="20.100000000000001" customHeight="1" x14ac:dyDescent="0.3">
      <c r="A60" s="162">
        <v>49</v>
      </c>
      <c r="B60" s="104">
        <v>46048</v>
      </c>
      <c r="C60" s="155"/>
      <c r="D60" s="155"/>
      <c r="E60" s="101" t="s">
        <v>170</v>
      </c>
      <c r="F60" s="102">
        <v>15000000</v>
      </c>
      <c r="G60" s="103"/>
      <c r="H60" s="158">
        <f t="shared" si="10"/>
        <v>186969348.77000004</v>
      </c>
      <c r="I60" s="159"/>
      <c r="J60" s="122">
        <f t="shared" si="0"/>
        <v>0</v>
      </c>
      <c r="K60" s="123">
        <f t="shared" si="1"/>
        <v>26</v>
      </c>
      <c r="L60" s="124" t="str">
        <f t="shared" si="2"/>
        <v>Januari</v>
      </c>
      <c r="M60" s="118" t="str">
        <f t="shared" si="3"/>
        <v xml:space="preserve"> </v>
      </c>
      <c r="N60" s="115" t="str">
        <f t="shared" si="4"/>
        <v>KB/TK Pengambilan Dropping</v>
      </c>
      <c r="O60" s="118" t="s">
        <v>127</v>
      </c>
      <c r="P60" s="125" t="str">
        <f t="shared" si="5"/>
        <v>Pengambilan Dropping</v>
      </c>
      <c r="Q60" s="126">
        <f t="shared" si="6"/>
        <v>15000000</v>
      </c>
      <c r="R60" s="126">
        <f t="shared" si="7"/>
        <v>15000000</v>
      </c>
      <c r="S60" s="115"/>
      <c r="T60" s="118" t="str">
        <f t="shared" si="8"/>
        <v>UNIT</v>
      </c>
      <c r="U60" s="127" t="str">
        <f t="shared" si="9"/>
        <v>UNITKB/TK Pengambilan Dropping</v>
      </c>
    </row>
    <row r="61" spans="1:21" s="187" customFormat="1" ht="20.100000000000001" customHeight="1" x14ac:dyDescent="0.3">
      <c r="A61" s="218">
        <v>50</v>
      </c>
      <c r="B61" s="182">
        <v>46048</v>
      </c>
      <c r="C61" s="183"/>
      <c r="D61" s="183"/>
      <c r="E61" s="201" t="s">
        <v>151</v>
      </c>
      <c r="F61" s="185"/>
      <c r="G61" s="185">
        <v>15000000</v>
      </c>
      <c r="H61" s="158">
        <f t="shared" si="10"/>
        <v>171969348.77000004</v>
      </c>
      <c r="I61" s="223"/>
      <c r="J61" s="188">
        <f t="shared" si="0"/>
        <v>0</v>
      </c>
      <c r="K61" s="189">
        <f t="shared" si="1"/>
        <v>26</v>
      </c>
      <c r="L61" s="190" t="str">
        <f t="shared" si="2"/>
        <v>Januari</v>
      </c>
      <c r="M61" s="181" t="str">
        <f t="shared" si="3"/>
        <v xml:space="preserve"> </v>
      </c>
      <c r="N61" s="191" t="str">
        <f t="shared" si="4"/>
        <v>KB/TK Diterima kas tunai di Bendahara</v>
      </c>
      <c r="O61" s="181" t="s">
        <v>127</v>
      </c>
      <c r="P61" s="192" t="str">
        <f t="shared" si="5"/>
        <v>Diterima kas tunai di Bendahara</v>
      </c>
      <c r="Q61" s="193">
        <f t="shared" si="6"/>
        <v>15000000</v>
      </c>
      <c r="R61" s="193">
        <f t="shared" si="7"/>
        <v>15000000</v>
      </c>
      <c r="S61" s="191"/>
      <c r="T61" s="181" t="str">
        <f t="shared" si="8"/>
        <v>UNIT</v>
      </c>
      <c r="U61" s="194" t="str">
        <f t="shared" si="9"/>
        <v>UNITKB/TK Diterima kas tunai di Bendahara</v>
      </c>
    </row>
    <row r="62" spans="1:21" ht="20.100000000000001" customHeight="1" x14ac:dyDescent="0.3">
      <c r="A62" s="162">
        <v>51</v>
      </c>
      <c r="B62" s="104">
        <v>46048</v>
      </c>
      <c r="C62" s="155"/>
      <c r="D62" s="155"/>
      <c r="E62" s="101" t="s">
        <v>218</v>
      </c>
      <c r="F62" s="102">
        <v>4380000</v>
      </c>
      <c r="G62" s="103"/>
      <c r="H62" s="158">
        <f t="shared" si="10"/>
        <v>176349348.77000004</v>
      </c>
      <c r="I62" s="152"/>
      <c r="J62" s="122">
        <f t="shared" si="0"/>
        <v>0</v>
      </c>
      <c r="K62" s="123">
        <f t="shared" si="1"/>
        <v>26</v>
      </c>
      <c r="L62" s="124" t="str">
        <f t="shared" si="2"/>
        <v>Januari</v>
      </c>
      <c r="M62" s="118" t="str">
        <f t="shared" si="3"/>
        <v xml:space="preserve"> </v>
      </c>
      <c r="N62" s="115" t="str">
        <f t="shared" si="4"/>
        <v>KB/TK Pengambilan Dropping (Gema Qur'ani)</v>
      </c>
      <c r="O62" s="118" t="s">
        <v>127</v>
      </c>
      <c r="P62" s="125" t="str">
        <f t="shared" si="5"/>
        <v>Pengambilan Dropping (Gema Qur'ani)</v>
      </c>
      <c r="Q62" s="126">
        <f t="shared" si="6"/>
        <v>4380000</v>
      </c>
      <c r="R62" s="126">
        <f t="shared" si="7"/>
        <v>4380000</v>
      </c>
      <c r="S62" s="115"/>
      <c r="T62" s="118" t="str">
        <f t="shared" si="8"/>
        <v>UNIT</v>
      </c>
      <c r="U62" s="127" t="str">
        <f t="shared" si="9"/>
        <v>UNITKB/TK Pengambilan Dropping (Gema Qur'ani)</v>
      </c>
    </row>
    <row r="63" spans="1:21" s="187" customFormat="1" ht="20.100000000000001" customHeight="1" x14ac:dyDescent="0.3">
      <c r="A63" s="218">
        <v>52</v>
      </c>
      <c r="B63" s="182">
        <v>46048</v>
      </c>
      <c r="C63" s="183"/>
      <c r="D63" s="183"/>
      <c r="E63" s="201" t="s">
        <v>151</v>
      </c>
      <c r="F63" s="185"/>
      <c r="G63" s="185">
        <v>4380000</v>
      </c>
      <c r="H63" s="158">
        <f t="shared" si="10"/>
        <v>171969348.77000004</v>
      </c>
      <c r="I63" s="200"/>
      <c r="J63" s="188">
        <f t="shared" si="0"/>
        <v>0</v>
      </c>
      <c r="K63" s="189">
        <f t="shared" si="1"/>
        <v>26</v>
      </c>
      <c r="L63" s="190" t="str">
        <f t="shared" si="2"/>
        <v>Januari</v>
      </c>
      <c r="M63" s="181" t="str">
        <f t="shared" si="3"/>
        <v xml:space="preserve"> </v>
      </c>
      <c r="N63" s="191" t="str">
        <f t="shared" si="4"/>
        <v>KB/TK Diterima kas tunai di Bendahara</v>
      </c>
      <c r="O63" s="181" t="s">
        <v>127</v>
      </c>
      <c r="P63" s="192" t="str">
        <f t="shared" si="5"/>
        <v>Diterima kas tunai di Bendahara</v>
      </c>
      <c r="Q63" s="193">
        <f t="shared" si="6"/>
        <v>4380000</v>
      </c>
      <c r="R63" s="193">
        <f t="shared" si="7"/>
        <v>4380000</v>
      </c>
      <c r="S63" s="191"/>
      <c r="T63" s="181" t="str">
        <f t="shared" si="8"/>
        <v>UNIT</v>
      </c>
      <c r="U63" s="194" t="str">
        <f t="shared" si="9"/>
        <v>UNITKB/TK Diterima kas tunai di Bendahara</v>
      </c>
    </row>
    <row r="64" spans="1:21" ht="20.100000000000001" customHeight="1" x14ac:dyDescent="0.3">
      <c r="A64" s="162">
        <v>53</v>
      </c>
      <c r="B64" s="104">
        <v>46048</v>
      </c>
      <c r="C64" s="155">
        <v>515114</v>
      </c>
      <c r="D64" s="155">
        <v>38</v>
      </c>
      <c r="E64" s="101" t="s">
        <v>104</v>
      </c>
      <c r="F64" s="102"/>
      <c r="G64" s="103">
        <v>740000</v>
      </c>
      <c r="H64" s="158">
        <f t="shared" si="10"/>
        <v>171229348.77000004</v>
      </c>
      <c r="I64" s="152"/>
      <c r="J64" s="122">
        <f t="shared" si="0"/>
        <v>38</v>
      </c>
      <c r="K64" s="123">
        <f t="shared" si="1"/>
        <v>26</v>
      </c>
      <c r="L64" s="124" t="str">
        <f t="shared" si="2"/>
        <v>Januari</v>
      </c>
      <c r="M64" s="118" t="str">
        <f t="shared" si="3"/>
        <v>JV-KB/TK-Januari-38</v>
      </c>
      <c r="N64" s="115" t="str">
        <f t="shared" si="4"/>
        <v>KB/TK Perawatan Karpet dan Sarana Ibadah</v>
      </c>
      <c r="O64" s="118" t="s">
        <v>127</v>
      </c>
      <c r="P64" s="125" t="str">
        <f t="shared" si="5"/>
        <v>Perawatan Karpet dan Sarana Ibadah</v>
      </c>
      <c r="Q64" s="126">
        <f t="shared" si="6"/>
        <v>740000</v>
      </c>
      <c r="R64" s="126">
        <f t="shared" si="7"/>
        <v>740000</v>
      </c>
      <c r="S64" s="115"/>
      <c r="T64" s="118" t="str">
        <f t="shared" si="8"/>
        <v>UNIT</v>
      </c>
      <c r="U64" s="127" t="str">
        <f t="shared" si="9"/>
        <v>UNITKB/TK Perawatan Karpet dan Sarana Ibadah</v>
      </c>
    </row>
    <row r="65" spans="1:21" ht="20.100000000000001" customHeight="1" x14ac:dyDescent="0.3">
      <c r="A65" s="162">
        <v>54</v>
      </c>
      <c r="B65" s="104">
        <v>46048</v>
      </c>
      <c r="C65" s="155">
        <v>516040</v>
      </c>
      <c r="D65" s="155">
        <v>39</v>
      </c>
      <c r="E65" s="156" t="s">
        <v>133</v>
      </c>
      <c r="F65" s="102"/>
      <c r="G65" s="102">
        <v>123500</v>
      </c>
      <c r="H65" s="158">
        <f t="shared" si="10"/>
        <v>171105848.77000004</v>
      </c>
      <c r="I65" s="152"/>
      <c r="J65" s="122">
        <f t="shared" si="0"/>
        <v>39</v>
      </c>
      <c r="K65" s="123">
        <f t="shared" si="1"/>
        <v>26</v>
      </c>
      <c r="L65" s="124" t="str">
        <f t="shared" si="2"/>
        <v>Januari</v>
      </c>
      <c r="M65" s="118" t="str">
        <f t="shared" si="3"/>
        <v>JV-KB/TK-Januari-39</v>
      </c>
      <c r="N65" s="115" t="str">
        <f t="shared" si="4"/>
        <v>KB/TK Desain Kelas</v>
      </c>
      <c r="O65" s="118" t="s">
        <v>127</v>
      </c>
      <c r="P65" s="125" t="str">
        <f t="shared" si="5"/>
        <v>Desain Kelas</v>
      </c>
      <c r="Q65" s="126">
        <f t="shared" si="6"/>
        <v>123500</v>
      </c>
      <c r="R65" s="126">
        <f t="shared" si="7"/>
        <v>123500</v>
      </c>
      <c r="S65" s="115"/>
      <c r="T65" s="118" t="str">
        <f t="shared" si="8"/>
        <v>UNIT</v>
      </c>
      <c r="U65" s="127" t="str">
        <f t="shared" si="9"/>
        <v>UNITKB/TK Desain Kelas</v>
      </c>
    </row>
    <row r="66" spans="1:21" ht="20.100000000000001" customHeight="1" x14ac:dyDescent="0.3">
      <c r="A66" s="162">
        <v>55</v>
      </c>
      <c r="B66" s="104">
        <v>46048</v>
      </c>
      <c r="C66" s="155">
        <v>516150</v>
      </c>
      <c r="D66" s="155">
        <v>40</v>
      </c>
      <c r="E66" s="101" t="s">
        <v>54</v>
      </c>
      <c r="F66" s="102"/>
      <c r="G66" s="103">
        <v>627700</v>
      </c>
      <c r="H66" s="158">
        <f t="shared" si="10"/>
        <v>170478148.77000004</v>
      </c>
      <c r="I66" s="152"/>
      <c r="J66" s="122">
        <f t="shared" si="0"/>
        <v>40</v>
      </c>
      <c r="K66" s="123">
        <f t="shared" si="1"/>
        <v>26</v>
      </c>
      <c r="L66" s="124" t="str">
        <f t="shared" si="2"/>
        <v>Januari</v>
      </c>
      <c r="M66" s="118" t="str">
        <f t="shared" si="3"/>
        <v>JV-KB/TK-Januari-40</v>
      </c>
      <c r="N66" s="115" t="str">
        <f t="shared" si="4"/>
        <v>KB/TK Orientasi Siswa Baru</v>
      </c>
      <c r="O66" s="118" t="s">
        <v>127</v>
      </c>
      <c r="P66" s="125" t="str">
        <f t="shared" si="5"/>
        <v>Orientasi Siswa Baru</v>
      </c>
      <c r="Q66" s="126">
        <f t="shared" si="6"/>
        <v>627700</v>
      </c>
      <c r="R66" s="126">
        <f t="shared" si="7"/>
        <v>627700</v>
      </c>
      <c r="S66" s="115"/>
      <c r="T66" s="118" t="str">
        <f t="shared" si="8"/>
        <v>UNIT</v>
      </c>
      <c r="U66" s="127" t="str">
        <f t="shared" si="9"/>
        <v>UNITKB/TK Orientasi Siswa Baru</v>
      </c>
    </row>
    <row r="67" spans="1:21" ht="20.100000000000001" customHeight="1" x14ac:dyDescent="0.3">
      <c r="A67" s="162">
        <v>56</v>
      </c>
      <c r="B67" s="104">
        <v>46048</v>
      </c>
      <c r="C67" s="155">
        <v>530212</v>
      </c>
      <c r="D67" s="155">
        <v>41</v>
      </c>
      <c r="E67" s="101" t="s">
        <v>21</v>
      </c>
      <c r="F67" s="102"/>
      <c r="G67" s="103">
        <v>974400</v>
      </c>
      <c r="H67" s="158">
        <f t="shared" si="10"/>
        <v>169503748.77000004</v>
      </c>
      <c r="J67" s="122">
        <f t="shared" si="0"/>
        <v>41</v>
      </c>
      <c r="K67" s="123">
        <f t="shared" si="1"/>
        <v>26</v>
      </c>
      <c r="L67" s="124" t="str">
        <f t="shared" si="2"/>
        <v>Januari</v>
      </c>
      <c r="M67" s="118" t="str">
        <f t="shared" si="3"/>
        <v>JV-KB/TK-Januari-41</v>
      </c>
      <c r="N67" s="115" t="str">
        <f t="shared" si="4"/>
        <v>KB/TK Obat pembersih &amp; pengharum</v>
      </c>
      <c r="O67" s="118" t="s">
        <v>127</v>
      </c>
      <c r="P67" s="125" t="str">
        <f t="shared" si="5"/>
        <v>Obat pembersih &amp; pengharum</v>
      </c>
      <c r="Q67" s="126">
        <f t="shared" si="6"/>
        <v>974400</v>
      </c>
      <c r="R67" s="126">
        <f t="shared" si="7"/>
        <v>974400</v>
      </c>
      <c r="S67" s="115"/>
      <c r="T67" s="118" t="str">
        <f t="shared" si="8"/>
        <v>UNIT</v>
      </c>
      <c r="U67" s="127" t="str">
        <f t="shared" si="9"/>
        <v>UNITKB/TK Obat pembersih &amp; pengharum</v>
      </c>
    </row>
    <row r="68" spans="1:21" ht="20.100000000000001" customHeight="1" x14ac:dyDescent="0.3">
      <c r="A68" s="162">
        <v>57</v>
      </c>
      <c r="B68" s="104">
        <v>46048</v>
      </c>
      <c r="C68" s="155">
        <v>530709</v>
      </c>
      <c r="D68" s="155">
        <v>42</v>
      </c>
      <c r="E68" s="101" t="s">
        <v>59</v>
      </c>
      <c r="F68" s="102"/>
      <c r="G68" s="103">
        <v>337000</v>
      </c>
      <c r="H68" s="158">
        <f t="shared" si="10"/>
        <v>169166748.77000004</v>
      </c>
      <c r="I68" s="160"/>
      <c r="J68" s="122">
        <f t="shared" si="0"/>
        <v>42</v>
      </c>
      <c r="K68" s="123">
        <f t="shared" si="1"/>
        <v>26</v>
      </c>
      <c r="L68" s="124" t="str">
        <f t="shared" si="2"/>
        <v>Januari</v>
      </c>
      <c r="M68" s="118" t="str">
        <f t="shared" si="3"/>
        <v>JV-KB/TK-Januari-42</v>
      </c>
      <c r="N68" s="115" t="str">
        <f t="shared" si="4"/>
        <v>KB/TK Minuman Guru dan Karyawan</v>
      </c>
      <c r="O68" s="118" t="s">
        <v>127</v>
      </c>
      <c r="P68" s="125" t="str">
        <f t="shared" si="5"/>
        <v>Minuman Guru dan Karyawan</v>
      </c>
      <c r="Q68" s="126">
        <f t="shared" si="6"/>
        <v>337000</v>
      </c>
      <c r="R68" s="126">
        <f t="shared" si="7"/>
        <v>337000</v>
      </c>
      <c r="S68" s="115"/>
      <c r="T68" s="118" t="str">
        <f t="shared" si="8"/>
        <v>UNIT</v>
      </c>
      <c r="U68" s="127" t="str">
        <f t="shared" si="9"/>
        <v>UNITKB/TK Minuman Guru dan Karyawan</v>
      </c>
    </row>
    <row r="69" spans="1:21" ht="20.100000000000001" customHeight="1" x14ac:dyDescent="0.3">
      <c r="A69" s="162">
        <v>58</v>
      </c>
      <c r="B69" s="104">
        <v>46049</v>
      </c>
      <c r="C69" s="155">
        <v>531010</v>
      </c>
      <c r="D69" s="155">
        <v>43</v>
      </c>
      <c r="E69" s="101" t="s">
        <v>203</v>
      </c>
      <c r="F69" s="102"/>
      <c r="G69" s="103">
        <v>249000</v>
      </c>
      <c r="H69" s="158">
        <f t="shared" si="10"/>
        <v>168917748.77000004</v>
      </c>
      <c r="I69" s="160"/>
      <c r="J69" s="122">
        <f t="shared" si="0"/>
        <v>43</v>
      </c>
      <c r="K69" s="123">
        <f t="shared" si="1"/>
        <v>27</v>
      </c>
      <c r="L69" s="124" t="str">
        <f t="shared" si="2"/>
        <v>Januari</v>
      </c>
      <c r="M69" s="118" t="str">
        <f t="shared" si="3"/>
        <v>JV-KB/TK-Januari-43</v>
      </c>
      <c r="N69" s="115" t="str">
        <f t="shared" si="4"/>
        <v>KB/TK Operasional Mobil Sekolah/LPP</v>
      </c>
      <c r="O69" s="118" t="s">
        <v>127</v>
      </c>
      <c r="P69" s="125" t="str">
        <f t="shared" si="5"/>
        <v>Operasional Mobil Sekolah/LPP</v>
      </c>
      <c r="Q69" s="126">
        <f t="shared" si="6"/>
        <v>249000</v>
      </c>
      <c r="R69" s="126">
        <f t="shared" si="7"/>
        <v>249000</v>
      </c>
      <c r="S69" s="115"/>
      <c r="T69" s="118" t="str">
        <f t="shared" si="8"/>
        <v>UNIT</v>
      </c>
      <c r="U69" s="127" t="str">
        <f t="shared" si="9"/>
        <v>UNITKB/TK Operasional Mobil Sekolah/LPP</v>
      </c>
    </row>
    <row r="70" spans="1:21" ht="20.100000000000001" customHeight="1" x14ac:dyDescent="0.3">
      <c r="A70" s="162">
        <v>59</v>
      </c>
      <c r="B70" s="104">
        <v>46049</v>
      </c>
      <c r="C70" s="155">
        <v>553100</v>
      </c>
      <c r="D70" s="155">
        <v>44</v>
      </c>
      <c r="E70" s="101" t="s">
        <v>123</v>
      </c>
      <c r="F70" s="102"/>
      <c r="G70" s="103">
        <v>46900</v>
      </c>
      <c r="H70" s="158">
        <f t="shared" si="10"/>
        <v>168870848.77000004</v>
      </c>
      <c r="I70" s="160"/>
      <c r="J70" s="122">
        <f t="shared" si="0"/>
        <v>44</v>
      </c>
      <c r="K70" s="123">
        <f t="shared" si="1"/>
        <v>27</v>
      </c>
      <c r="L70" s="124" t="str">
        <f t="shared" si="2"/>
        <v>Januari</v>
      </c>
      <c r="M70" s="118" t="str">
        <f t="shared" si="3"/>
        <v>JV-KB/TK-Januari-44</v>
      </c>
      <c r="N70" s="115" t="str">
        <f t="shared" si="4"/>
        <v>KB/TK Biaya Lain-Lain</v>
      </c>
      <c r="O70" s="118" t="s">
        <v>127</v>
      </c>
      <c r="P70" s="125" t="str">
        <f t="shared" si="5"/>
        <v>Biaya Lain-Lain</v>
      </c>
      <c r="Q70" s="126">
        <f t="shared" si="6"/>
        <v>46900</v>
      </c>
      <c r="R70" s="126">
        <f t="shared" si="7"/>
        <v>46900</v>
      </c>
      <c r="S70" s="115"/>
      <c r="T70" s="118" t="str">
        <f t="shared" si="8"/>
        <v>UNIT</v>
      </c>
      <c r="U70" s="127" t="str">
        <f t="shared" si="9"/>
        <v>UNITKB/TK Biaya Lain-Lain</v>
      </c>
    </row>
    <row r="71" spans="1:21" ht="20.100000000000001" customHeight="1" x14ac:dyDescent="0.3">
      <c r="A71" s="162">
        <v>60</v>
      </c>
      <c r="B71" s="104">
        <v>46052</v>
      </c>
      <c r="C71" s="155">
        <v>511106</v>
      </c>
      <c r="D71" s="155">
        <v>45</v>
      </c>
      <c r="E71" s="101" t="s">
        <v>122</v>
      </c>
      <c r="F71" s="102"/>
      <c r="G71" s="103">
        <v>360000</v>
      </c>
      <c r="H71" s="158">
        <f t="shared" si="10"/>
        <v>168510848.77000004</v>
      </c>
      <c r="J71" s="122">
        <f t="shared" si="0"/>
        <v>45</v>
      </c>
      <c r="K71" s="123">
        <f t="shared" si="1"/>
        <v>30</v>
      </c>
      <c r="L71" s="124" t="str">
        <f t="shared" si="2"/>
        <v>Januari</v>
      </c>
      <c r="M71" s="118" t="str">
        <f t="shared" si="3"/>
        <v>JV-KB/TK-Januari-45</v>
      </c>
      <c r="N71" s="115" t="str">
        <f t="shared" si="4"/>
        <v>KB/TK Guest Teacher</v>
      </c>
      <c r="O71" s="118" t="s">
        <v>127</v>
      </c>
      <c r="P71" s="125" t="str">
        <f t="shared" si="5"/>
        <v>Guest Teacher</v>
      </c>
      <c r="Q71" s="126">
        <f t="shared" si="6"/>
        <v>360000</v>
      </c>
      <c r="R71" s="126">
        <f t="shared" si="7"/>
        <v>360000</v>
      </c>
      <c r="S71" s="115"/>
      <c r="T71" s="118" t="str">
        <f t="shared" si="8"/>
        <v>UNIT</v>
      </c>
      <c r="U71" s="127" t="str">
        <f t="shared" si="9"/>
        <v>UNITKB/TK Guest Teacher</v>
      </c>
    </row>
    <row r="72" spans="1:21" ht="20.100000000000001" customHeight="1" x14ac:dyDescent="0.3">
      <c r="A72" s="162">
        <v>61</v>
      </c>
      <c r="B72" s="104">
        <v>46052</v>
      </c>
      <c r="C72" s="155">
        <v>511404</v>
      </c>
      <c r="D72" s="155">
        <v>46</v>
      </c>
      <c r="E72" s="101" t="s">
        <v>82</v>
      </c>
      <c r="F72" s="102"/>
      <c r="G72" s="103">
        <v>30000</v>
      </c>
      <c r="H72" s="158">
        <f t="shared" si="10"/>
        <v>168480848.77000004</v>
      </c>
      <c r="I72" s="152"/>
      <c r="J72" s="122">
        <f t="shared" si="0"/>
        <v>46</v>
      </c>
      <c r="K72" s="123">
        <f t="shared" si="1"/>
        <v>30</v>
      </c>
      <c r="L72" s="124" t="str">
        <f t="shared" si="2"/>
        <v>Januari</v>
      </c>
      <c r="M72" s="118" t="str">
        <f t="shared" si="3"/>
        <v>JV-KB/TK-Januari-46</v>
      </c>
      <c r="N72" s="115" t="str">
        <f t="shared" si="4"/>
        <v>KB/TK Pelaksanaan Lomba tk kabupaten</v>
      </c>
      <c r="O72" s="118" t="s">
        <v>127</v>
      </c>
      <c r="P72" s="125" t="str">
        <f t="shared" si="5"/>
        <v>Pelaksanaan Lomba tk kabupaten</v>
      </c>
      <c r="Q72" s="126">
        <f t="shared" si="6"/>
        <v>30000</v>
      </c>
      <c r="R72" s="126">
        <f t="shared" si="7"/>
        <v>30000</v>
      </c>
      <c r="S72" s="115"/>
      <c r="T72" s="118" t="str">
        <f t="shared" si="8"/>
        <v>UNIT</v>
      </c>
      <c r="U72" s="127" t="str">
        <f t="shared" si="9"/>
        <v>UNITKB/TK Pelaksanaan Lomba tk kabupaten</v>
      </c>
    </row>
    <row r="73" spans="1:21" ht="20.100000000000001" customHeight="1" x14ac:dyDescent="0.3">
      <c r="A73" s="162">
        <v>62</v>
      </c>
      <c r="B73" s="104">
        <v>46052</v>
      </c>
      <c r="C73" s="155">
        <v>515107</v>
      </c>
      <c r="D73" s="155">
        <v>47</v>
      </c>
      <c r="E73" s="101" t="s">
        <v>107</v>
      </c>
      <c r="F73" s="102"/>
      <c r="G73" s="103">
        <v>100000</v>
      </c>
      <c r="H73" s="158">
        <f t="shared" si="10"/>
        <v>168380848.77000004</v>
      </c>
      <c r="J73" s="122">
        <f t="shared" si="0"/>
        <v>47</v>
      </c>
      <c r="K73" s="123">
        <f t="shared" si="1"/>
        <v>30</v>
      </c>
      <c r="L73" s="124" t="str">
        <f t="shared" si="2"/>
        <v>Januari</v>
      </c>
      <c r="M73" s="118" t="str">
        <f t="shared" si="3"/>
        <v>JV-KB/TK-Januari-47</v>
      </c>
      <c r="N73" s="115" t="str">
        <f t="shared" si="4"/>
        <v>KB/TK Perawatan Elektronik Lain</v>
      </c>
      <c r="O73" s="118" t="s">
        <v>127</v>
      </c>
      <c r="P73" s="125" t="str">
        <f t="shared" si="5"/>
        <v>Perawatan Elektronik Lain</v>
      </c>
      <c r="Q73" s="126">
        <f t="shared" si="6"/>
        <v>100000</v>
      </c>
      <c r="R73" s="126">
        <f t="shared" si="7"/>
        <v>100000</v>
      </c>
      <c r="S73" s="115"/>
      <c r="T73" s="118" t="str">
        <f t="shared" si="8"/>
        <v>UNIT</v>
      </c>
      <c r="U73" s="127" t="str">
        <f t="shared" si="9"/>
        <v>UNITKB/TK Perawatan Elektronik Lain</v>
      </c>
    </row>
    <row r="74" spans="1:21" ht="20.100000000000001" customHeight="1" x14ac:dyDescent="0.3">
      <c r="A74" s="162">
        <v>63</v>
      </c>
      <c r="B74" s="104">
        <v>46052</v>
      </c>
      <c r="C74" s="155">
        <v>515118</v>
      </c>
      <c r="D74" s="155">
        <v>48</v>
      </c>
      <c r="E74" s="101" t="s">
        <v>214</v>
      </c>
      <c r="F74" s="102"/>
      <c r="G74" s="103">
        <v>3085000</v>
      </c>
      <c r="H74" s="158">
        <f t="shared" si="10"/>
        <v>165295848.77000004</v>
      </c>
      <c r="J74" s="122">
        <f t="shared" si="0"/>
        <v>48</v>
      </c>
      <c r="K74" s="123">
        <f t="shared" si="1"/>
        <v>30</v>
      </c>
      <c r="L74" s="124" t="str">
        <f t="shared" si="2"/>
        <v>Januari</v>
      </c>
      <c r="M74" s="118" t="str">
        <f t="shared" si="3"/>
        <v>JV-KB/TK-Januari-48</v>
      </c>
      <c r="N74" s="115" t="str">
        <f t="shared" si="4"/>
        <v>KB/TK Perawatan Mebeler</v>
      </c>
      <c r="O74" s="118" t="s">
        <v>127</v>
      </c>
      <c r="P74" s="125" t="str">
        <f t="shared" si="5"/>
        <v>Perawatan Mebeler</v>
      </c>
      <c r="Q74" s="126">
        <f t="shared" si="6"/>
        <v>3085000</v>
      </c>
      <c r="R74" s="126">
        <f t="shared" si="7"/>
        <v>3085000</v>
      </c>
      <c r="S74" s="115"/>
      <c r="T74" s="118" t="str">
        <f t="shared" si="8"/>
        <v>UNIT</v>
      </c>
      <c r="U74" s="127" t="str">
        <f t="shared" si="9"/>
        <v>UNITKB/TK Perawatan Mebeler</v>
      </c>
    </row>
    <row r="75" spans="1:21" ht="20.100000000000001" customHeight="1" x14ac:dyDescent="0.3">
      <c r="A75" s="162">
        <v>62</v>
      </c>
      <c r="B75" s="104">
        <v>46052</v>
      </c>
      <c r="C75" s="155">
        <v>530707</v>
      </c>
      <c r="D75" s="155">
        <v>49</v>
      </c>
      <c r="E75" s="101" t="s">
        <v>64</v>
      </c>
      <c r="F75" s="102"/>
      <c r="G75" s="103">
        <v>451000</v>
      </c>
      <c r="H75" s="158">
        <f t="shared" si="10"/>
        <v>164844848.77000004</v>
      </c>
      <c r="J75" s="122">
        <f t="shared" ref="J75:J82" si="11">D75</f>
        <v>49</v>
      </c>
      <c r="K75" s="123">
        <f t="shared" ref="K75:K82" si="12">DAY(B75)</f>
        <v>30</v>
      </c>
      <c r="L75" s="124" t="str">
        <f t="shared" si="2"/>
        <v>Januari</v>
      </c>
      <c r="M75" s="118" t="str">
        <f t="shared" ref="M75:M82" si="13">IF(J75&lt;1," ","JV-KB/TK-"&amp;$L$11&amp;"-"&amp;J75)</f>
        <v>JV-KB/TK-Januari-49</v>
      </c>
      <c r="N75" s="115" t="str">
        <f t="shared" ref="N75:N82" si="14">"KB/TK "&amp;E75</f>
        <v>KB/TK Kunjungan Tamu</v>
      </c>
      <c r="O75" s="118" t="s">
        <v>127</v>
      </c>
      <c r="P75" s="125" t="str">
        <f t="shared" ref="P75:P82" si="15">E75</f>
        <v>Kunjungan Tamu</v>
      </c>
      <c r="Q75" s="126">
        <f t="shared" ref="Q75:Q82" si="16">F75+G75</f>
        <v>451000</v>
      </c>
      <c r="R75" s="126">
        <f t="shared" ref="R75:R82" si="17">Q75</f>
        <v>451000</v>
      </c>
      <c r="S75" s="115"/>
      <c r="T75" s="118" t="str">
        <f t="shared" si="8"/>
        <v>UNIT</v>
      </c>
      <c r="U75" s="127" t="str">
        <f t="shared" ref="U75:U103" si="18">CONCATENATE(T75,N75)</f>
        <v>UNITKB/TK Kunjungan Tamu</v>
      </c>
    </row>
    <row r="76" spans="1:21" ht="20.100000000000001" customHeight="1" x14ac:dyDescent="0.3">
      <c r="A76" s="162">
        <v>63</v>
      </c>
      <c r="B76" s="104">
        <v>46052</v>
      </c>
      <c r="C76" s="155">
        <v>531005</v>
      </c>
      <c r="D76" s="155">
        <v>50</v>
      </c>
      <c r="E76" s="156" t="s">
        <v>96</v>
      </c>
      <c r="F76" s="102"/>
      <c r="G76" s="103">
        <v>435000</v>
      </c>
      <c r="H76" s="158">
        <f t="shared" si="10"/>
        <v>164409848.77000004</v>
      </c>
      <c r="J76" s="122">
        <f t="shared" si="11"/>
        <v>50</v>
      </c>
      <c r="K76" s="123">
        <f t="shared" si="12"/>
        <v>30</v>
      </c>
      <c r="L76" s="124" t="str">
        <f t="shared" ref="L76:L82" si="19">PROPER(TRIM(MID(SUBSTITUTE($B$3," ",REPT(" ",99)),99*INT((LEN($B$3)-LEN(SUBSTITUTE($B$3," ","")))/2),99)))</f>
        <v>Januari</v>
      </c>
      <c r="M76" s="118" t="str">
        <f t="shared" si="13"/>
        <v>JV-KB/TK-Januari-50</v>
      </c>
      <c r="N76" s="115" t="str">
        <f t="shared" si="14"/>
        <v>KB/TK Home Visit Siswa Dalam Kota</v>
      </c>
      <c r="O76" s="118" t="s">
        <v>127</v>
      </c>
      <c r="P76" s="125" t="str">
        <f t="shared" si="15"/>
        <v>Home Visit Siswa Dalam Kota</v>
      </c>
      <c r="Q76" s="126">
        <f t="shared" si="16"/>
        <v>435000</v>
      </c>
      <c r="R76" s="126">
        <f t="shared" si="17"/>
        <v>435000</v>
      </c>
      <c r="S76" s="115"/>
      <c r="T76" s="118" t="str">
        <f t="shared" ref="T76:T103" si="20">$T$10</f>
        <v>UNIT</v>
      </c>
      <c r="U76" s="127" t="str">
        <f t="shared" si="18"/>
        <v>UNITKB/TK Home Visit Siswa Dalam Kota</v>
      </c>
    </row>
    <row r="77" spans="1:21" ht="20.100000000000001" customHeight="1" x14ac:dyDescent="0.3">
      <c r="A77" s="162">
        <v>64</v>
      </c>
      <c r="B77" s="182">
        <v>46053</v>
      </c>
      <c r="C77" s="183"/>
      <c r="D77" s="183"/>
      <c r="E77" s="184" t="s">
        <v>23</v>
      </c>
      <c r="F77" s="185"/>
      <c r="G77" s="186">
        <v>6115.31</v>
      </c>
      <c r="H77" s="158">
        <f t="shared" ref="H77:H82" si="21">H76+F77-G77</f>
        <v>164403733.46000004</v>
      </c>
      <c r="J77" s="122">
        <f t="shared" si="11"/>
        <v>0</v>
      </c>
      <c r="K77" s="123">
        <f t="shared" si="12"/>
        <v>31</v>
      </c>
      <c r="L77" s="124" t="str">
        <f t="shared" si="19"/>
        <v>Januari</v>
      </c>
      <c r="M77" s="118" t="str">
        <f t="shared" si="13"/>
        <v xml:space="preserve"> </v>
      </c>
      <c r="N77" s="115" t="str">
        <f t="shared" si="14"/>
        <v>KB/TK Pajak</v>
      </c>
      <c r="O77" s="118" t="s">
        <v>127</v>
      </c>
      <c r="P77" s="125" t="str">
        <f t="shared" si="15"/>
        <v>Pajak</v>
      </c>
      <c r="Q77" s="126">
        <f t="shared" si="16"/>
        <v>6115.31</v>
      </c>
      <c r="R77" s="126">
        <f t="shared" si="17"/>
        <v>6115.31</v>
      </c>
      <c r="S77" s="115"/>
      <c r="T77" s="118" t="str">
        <f t="shared" si="20"/>
        <v>UNIT</v>
      </c>
      <c r="U77" s="127" t="str">
        <f t="shared" si="18"/>
        <v>UNITKB/TK Pajak</v>
      </c>
    </row>
    <row r="78" spans="1:21" s="187" customFormat="1" ht="20.100000000000001" customHeight="1" x14ac:dyDescent="0.3">
      <c r="A78" s="218">
        <v>65</v>
      </c>
      <c r="B78" s="104">
        <v>46053</v>
      </c>
      <c r="C78" s="155"/>
      <c r="D78" s="155"/>
      <c r="E78" s="101" t="s">
        <v>126</v>
      </c>
      <c r="F78" s="102">
        <v>30576.57</v>
      </c>
      <c r="G78" s="103"/>
      <c r="H78" s="158">
        <f t="shared" si="21"/>
        <v>164434310.03000003</v>
      </c>
      <c r="J78" s="188">
        <f t="shared" si="11"/>
        <v>0</v>
      </c>
      <c r="K78" s="189">
        <f t="shared" si="12"/>
        <v>31</v>
      </c>
      <c r="L78" s="190" t="str">
        <f t="shared" si="19"/>
        <v>Januari</v>
      </c>
      <c r="M78" s="181" t="str">
        <f t="shared" si="13"/>
        <v xml:space="preserve"> </v>
      </c>
      <c r="N78" s="191" t="str">
        <f t="shared" si="14"/>
        <v>KB/TK Bagi Hasil atau Bonus</v>
      </c>
      <c r="O78" s="181" t="s">
        <v>127</v>
      </c>
      <c r="P78" s="192" t="str">
        <f t="shared" si="15"/>
        <v>Bagi Hasil atau Bonus</v>
      </c>
      <c r="Q78" s="193">
        <f t="shared" si="16"/>
        <v>30576.57</v>
      </c>
      <c r="R78" s="193">
        <f t="shared" si="17"/>
        <v>30576.57</v>
      </c>
      <c r="S78" s="191"/>
      <c r="T78" s="181" t="str">
        <f t="shared" si="20"/>
        <v>UNIT</v>
      </c>
      <c r="U78" s="194" t="str">
        <f t="shared" si="18"/>
        <v>UNITKB/TK Bagi Hasil atau Bonus</v>
      </c>
    </row>
    <row r="79" spans="1:21" ht="20.100000000000001" customHeight="1" x14ac:dyDescent="0.3">
      <c r="A79" s="162">
        <v>67</v>
      </c>
      <c r="B79" s="104">
        <v>46052</v>
      </c>
      <c r="C79" s="155">
        <v>511302</v>
      </c>
      <c r="D79" s="155">
        <v>51</v>
      </c>
      <c r="E79" s="101" t="s">
        <v>90</v>
      </c>
      <c r="F79" s="102"/>
      <c r="G79" s="103">
        <v>1015000</v>
      </c>
      <c r="H79" s="158">
        <f t="shared" si="21"/>
        <v>163419310.03000003</v>
      </c>
      <c r="J79" s="122">
        <f t="shared" si="11"/>
        <v>51</v>
      </c>
      <c r="K79" s="123">
        <f t="shared" si="12"/>
        <v>30</v>
      </c>
      <c r="L79" s="124" t="str">
        <f t="shared" si="19"/>
        <v>Januari</v>
      </c>
      <c r="M79" s="118" t="str">
        <f t="shared" si="13"/>
        <v>JV-KB/TK-Januari-51</v>
      </c>
      <c r="N79" s="115" t="str">
        <f t="shared" si="14"/>
        <v>KB/TK Honor Pelatih Ekstrakurikuler</v>
      </c>
      <c r="O79" s="118" t="s">
        <v>127</v>
      </c>
      <c r="P79" s="125" t="str">
        <f t="shared" si="15"/>
        <v>Honor Pelatih Ekstrakurikuler</v>
      </c>
      <c r="Q79" s="126">
        <f t="shared" si="16"/>
        <v>1015000</v>
      </c>
      <c r="R79" s="126">
        <f t="shared" si="17"/>
        <v>1015000</v>
      </c>
      <c r="S79" s="115"/>
      <c r="T79" s="118" t="str">
        <f t="shared" si="20"/>
        <v>UNIT</v>
      </c>
      <c r="U79" s="127" t="str">
        <f t="shared" si="18"/>
        <v>UNITKB/TK Honor Pelatih Ekstrakurikuler</v>
      </c>
    </row>
    <row r="80" spans="1:21" ht="20.100000000000001" customHeight="1" x14ac:dyDescent="0.3">
      <c r="A80" s="162">
        <v>68</v>
      </c>
      <c r="B80" s="104">
        <v>46053</v>
      </c>
      <c r="C80" s="155">
        <v>512401</v>
      </c>
      <c r="D80" s="155">
        <v>52</v>
      </c>
      <c r="E80" s="101" t="s">
        <v>134</v>
      </c>
      <c r="F80" s="102"/>
      <c r="G80" s="103">
        <v>88000</v>
      </c>
      <c r="H80" s="158">
        <f t="shared" si="21"/>
        <v>163331310.03000003</v>
      </c>
      <c r="J80" s="122">
        <f t="shared" si="11"/>
        <v>52</v>
      </c>
      <c r="K80" s="123">
        <f t="shared" si="12"/>
        <v>31</v>
      </c>
      <c r="L80" s="124" t="str">
        <f t="shared" si="19"/>
        <v>Januari</v>
      </c>
      <c r="M80" s="118" t="str">
        <f t="shared" si="13"/>
        <v>JV-KB/TK-Januari-52</v>
      </c>
      <c r="N80" s="115" t="str">
        <f t="shared" si="14"/>
        <v>KB/TK Administrasi Kelas</v>
      </c>
      <c r="O80" s="118" t="s">
        <v>127</v>
      </c>
      <c r="P80" s="125" t="str">
        <f t="shared" si="15"/>
        <v>Administrasi Kelas</v>
      </c>
      <c r="Q80" s="126">
        <f t="shared" si="16"/>
        <v>88000</v>
      </c>
      <c r="R80" s="126">
        <f t="shared" si="17"/>
        <v>88000</v>
      </c>
      <c r="S80" s="115"/>
      <c r="T80" s="118" t="str">
        <f t="shared" si="20"/>
        <v>UNIT</v>
      </c>
      <c r="U80" s="127" t="str">
        <f t="shared" si="18"/>
        <v>UNITKB/TK Administrasi Kelas</v>
      </c>
    </row>
    <row r="81" spans="1:21" ht="20.100000000000001" customHeight="1" x14ac:dyDescent="0.3">
      <c r="A81" s="162">
        <v>69</v>
      </c>
      <c r="B81" s="104">
        <v>46053</v>
      </c>
      <c r="C81" s="155">
        <v>515108</v>
      </c>
      <c r="D81" s="155">
        <v>53</v>
      </c>
      <c r="E81" s="101" t="s">
        <v>70</v>
      </c>
      <c r="F81" s="102"/>
      <c r="G81" s="103">
        <v>90000</v>
      </c>
      <c r="H81" s="158">
        <f t="shared" si="21"/>
        <v>163241310.03000003</v>
      </c>
      <c r="J81" s="122">
        <f t="shared" si="11"/>
        <v>53</v>
      </c>
      <c r="K81" s="123">
        <f t="shared" si="12"/>
        <v>31</v>
      </c>
      <c r="L81" s="124" t="str">
        <f t="shared" si="19"/>
        <v>Januari</v>
      </c>
      <c r="M81" s="118" t="str">
        <f t="shared" si="13"/>
        <v>JV-KB/TK-Januari-53</v>
      </c>
      <c r="N81" s="115" t="str">
        <f t="shared" si="14"/>
        <v>KB/TK Perawatan Gedung</v>
      </c>
      <c r="O81" s="118" t="s">
        <v>127</v>
      </c>
      <c r="P81" s="125" t="str">
        <f t="shared" si="15"/>
        <v>Perawatan Gedung</v>
      </c>
      <c r="Q81" s="126">
        <f t="shared" si="16"/>
        <v>90000</v>
      </c>
      <c r="R81" s="126">
        <f t="shared" si="17"/>
        <v>90000</v>
      </c>
      <c r="S81" s="115"/>
      <c r="T81" s="118" t="str">
        <f t="shared" si="20"/>
        <v>UNIT</v>
      </c>
      <c r="U81" s="127" t="str">
        <f t="shared" si="18"/>
        <v>UNITKB/TK Perawatan Gedung</v>
      </c>
    </row>
    <row r="82" spans="1:21" ht="20.100000000000001" customHeight="1" x14ac:dyDescent="0.3">
      <c r="A82" s="162">
        <v>70</v>
      </c>
      <c r="B82" s="104">
        <v>46053</v>
      </c>
      <c r="C82" s="155">
        <v>530602</v>
      </c>
      <c r="D82" s="155">
        <v>54</v>
      </c>
      <c r="E82" s="101" t="s">
        <v>76</v>
      </c>
      <c r="F82" s="102"/>
      <c r="G82" s="103">
        <v>320800</v>
      </c>
      <c r="H82" s="158">
        <f t="shared" si="21"/>
        <v>162920510.03000003</v>
      </c>
      <c r="J82" s="122">
        <f t="shared" si="11"/>
        <v>54</v>
      </c>
      <c r="K82" s="123">
        <f t="shared" si="12"/>
        <v>31</v>
      </c>
      <c r="L82" s="124" t="str">
        <f t="shared" si="19"/>
        <v>Januari</v>
      </c>
      <c r="M82" s="118" t="str">
        <f t="shared" si="13"/>
        <v>JV-KB/TK-Januari-54</v>
      </c>
      <c r="N82" s="115" t="str">
        <f t="shared" si="14"/>
        <v>KB/TK Work sheet</v>
      </c>
      <c r="O82" s="118" t="s">
        <v>127</v>
      </c>
      <c r="P82" s="125" t="str">
        <f t="shared" si="15"/>
        <v>Work sheet</v>
      </c>
      <c r="Q82" s="126">
        <f t="shared" si="16"/>
        <v>320800</v>
      </c>
      <c r="R82" s="126">
        <f t="shared" si="17"/>
        <v>320800</v>
      </c>
      <c r="S82" s="115"/>
      <c r="T82" s="118" t="str">
        <f t="shared" si="20"/>
        <v>UNIT</v>
      </c>
      <c r="U82" s="127" t="str">
        <f t="shared" si="18"/>
        <v>UNITKB/TK Work sheet</v>
      </c>
    </row>
    <row r="83" spans="1:21" ht="20.100000000000001" customHeight="1" x14ac:dyDescent="0.3">
      <c r="B83" s="161"/>
      <c r="D83" s="162"/>
      <c r="F83" s="163"/>
      <c r="G83" s="164"/>
      <c r="H83" s="165"/>
      <c r="J83" s="122"/>
      <c r="K83" s="123"/>
      <c r="L83" s="124"/>
      <c r="M83" s="118"/>
      <c r="N83" s="115"/>
      <c r="O83" s="118"/>
      <c r="P83" s="125"/>
      <c r="Q83" s="126"/>
      <c r="R83" s="126"/>
      <c r="S83" s="115"/>
      <c r="T83" s="118"/>
      <c r="U83" s="127"/>
    </row>
    <row r="84" spans="1:21" ht="20.100000000000001" customHeight="1" x14ac:dyDescent="0.3">
      <c r="B84" s="217" t="s">
        <v>221</v>
      </c>
      <c r="C84" s="217"/>
      <c r="D84" s="217"/>
      <c r="E84" s="217"/>
      <c r="F84" s="217"/>
      <c r="G84" s="217"/>
      <c r="J84" s="122"/>
      <c r="K84" s="123"/>
      <c r="L84" s="124"/>
      <c r="M84" s="158"/>
      <c r="N84" s="115"/>
      <c r="O84" s="118"/>
      <c r="P84" s="125"/>
      <c r="Q84" s="126"/>
      <c r="R84" s="126"/>
      <c r="S84" s="115"/>
      <c r="T84" s="118" t="str">
        <f t="shared" si="20"/>
        <v>UNIT</v>
      </c>
      <c r="U84" s="127" t="str">
        <f t="shared" si="18"/>
        <v>UNIT</v>
      </c>
    </row>
    <row r="85" spans="1:21" ht="20.100000000000001" customHeight="1" x14ac:dyDescent="0.3">
      <c r="B85" s="166" t="s">
        <v>27</v>
      </c>
      <c r="C85" s="167"/>
      <c r="D85" s="138"/>
      <c r="E85" s="138"/>
      <c r="F85" s="168">
        <f>H82</f>
        <v>162920510.03000003</v>
      </c>
      <c r="G85" s="148"/>
      <c r="H85" s="169"/>
      <c r="J85" s="122"/>
      <c r="K85" s="123"/>
      <c r="L85" s="124"/>
      <c r="M85" s="231"/>
      <c r="N85" s="115"/>
      <c r="O85" s="118"/>
      <c r="P85" s="125"/>
      <c r="Q85" s="126"/>
      <c r="R85" s="126"/>
      <c r="S85" s="115"/>
      <c r="T85" s="118" t="str">
        <f t="shared" si="20"/>
        <v>UNIT</v>
      </c>
      <c r="U85" s="127" t="str">
        <f t="shared" si="18"/>
        <v>UNIT</v>
      </c>
    </row>
    <row r="86" spans="1:21" ht="20.100000000000001" customHeight="1" x14ac:dyDescent="0.3">
      <c r="B86" s="170" t="s">
        <v>28</v>
      </c>
      <c r="C86" s="167"/>
      <c r="D86" s="138"/>
      <c r="E86" s="166"/>
      <c r="F86" s="171"/>
      <c r="G86" s="148"/>
      <c r="H86" s="169"/>
      <c r="J86" s="122"/>
      <c r="K86" s="123"/>
      <c r="L86" s="124"/>
      <c r="M86" s="118"/>
      <c r="N86" s="115"/>
      <c r="O86" s="118"/>
      <c r="P86" s="125"/>
      <c r="Q86" s="126"/>
      <c r="R86" s="126"/>
      <c r="S86" s="115"/>
      <c r="T86" s="118" t="str">
        <f t="shared" si="20"/>
        <v>UNIT</v>
      </c>
      <c r="U86" s="127" t="str">
        <f t="shared" si="18"/>
        <v>UNIT</v>
      </c>
    </row>
    <row r="87" spans="1:21" ht="20.100000000000001" customHeight="1" x14ac:dyDescent="0.3">
      <c r="B87" s="166" t="s">
        <v>29</v>
      </c>
      <c r="C87" s="167"/>
      <c r="D87" s="138"/>
      <c r="E87" s="152">
        <v>99418210.030000001</v>
      </c>
      <c r="F87" s="171"/>
      <c r="G87" s="148"/>
      <c r="H87" s="169"/>
      <c r="J87" s="122"/>
      <c r="K87" s="123"/>
      <c r="L87" s="124"/>
      <c r="M87" s="118"/>
      <c r="N87" s="115"/>
      <c r="O87" s="118"/>
      <c r="P87" s="125"/>
      <c r="Q87" s="126"/>
      <c r="R87" s="126"/>
      <c r="S87" s="115"/>
      <c r="T87" s="118" t="str">
        <f t="shared" si="20"/>
        <v>UNIT</v>
      </c>
      <c r="U87" s="127" t="str">
        <f t="shared" si="18"/>
        <v>UNIT</v>
      </c>
    </row>
    <row r="88" spans="1:21" ht="20.100000000000001" customHeight="1" x14ac:dyDescent="0.3">
      <c r="B88" s="172" t="s">
        <v>30</v>
      </c>
      <c r="C88" s="173"/>
      <c r="D88" s="174"/>
      <c r="E88" s="175">
        <v>63502300</v>
      </c>
      <c r="F88" s="171"/>
      <c r="G88" s="148"/>
      <c r="H88" s="169"/>
      <c r="J88" s="122"/>
      <c r="K88" s="123"/>
      <c r="L88" s="124"/>
      <c r="M88" s="118"/>
      <c r="N88" s="115"/>
      <c r="O88" s="118"/>
      <c r="P88" s="125"/>
      <c r="Q88" s="126"/>
      <c r="R88" s="126"/>
      <c r="S88" s="115"/>
      <c r="T88" s="118" t="str">
        <f t="shared" si="20"/>
        <v>UNIT</v>
      </c>
      <c r="U88" s="127" t="str">
        <f t="shared" si="18"/>
        <v>UNIT</v>
      </c>
    </row>
    <row r="89" spans="1:21" ht="20.100000000000001" customHeight="1" x14ac:dyDescent="0.3">
      <c r="B89" s="167" t="s">
        <v>31</v>
      </c>
      <c r="C89" s="167"/>
      <c r="D89" s="138"/>
      <c r="E89" s="177">
        <f>SUM(E87:E88)</f>
        <v>162920510.03</v>
      </c>
      <c r="F89" s="171"/>
      <c r="G89" s="171"/>
      <c r="H89" s="169"/>
      <c r="J89" s="122"/>
      <c r="K89" s="123"/>
      <c r="L89" s="124"/>
      <c r="M89" s="118"/>
      <c r="N89" s="115"/>
      <c r="O89" s="118"/>
      <c r="P89" s="125"/>
      <c r="Q89" s="126"/>
      <c r="R89" s="126"/>
      <c r="S89" s="115"/>
      <c r="T89" s="118" t="str">
        <f t="shared" si="20"/>
        <v>UNIT</v>
      </c>
      <c r="U89" s="127" t="str">
        <f t="shared" si="18"/>
        <v>UNIT</v>
      </c>
    </row>
    <row r="90" spans="1:21" ht="20.100000000000001" customHeight="1" x14ac:dyDescent="0.3">
      <c r="B90" s="178"/>
      <c r="C90" s="179"/>
      <c r="D90" s="179"/>
      <c r="E90" s="180"/>
      <c r="F90" s="171"/>
      <c r="G90" s="171"/>
      <c r="H90" s="148"/>
      <c r="J90" s="122"/>
      <c r="K90" s="123"/>
      <c r="L90" s="124"/>
      <c r="M90" s="118"/>
      <c r="N90" s="115"/>
      <c r="O90" s="118"/>
      <c r="P90" s="125"/>
      <c r="Q90" s="126"/>
      <c r="R90" s="126"/>
      <c r="S90" s="115"/>
      <c r="T90" s="118" t="str">
        <f t="shared" si="20"/>
        <v>UNIT</v>
      </c>
      <c r="U90" s="127" t="str">
        <f t="shared" si="18"/>
        <v>UNIT</v>
      </c>
    </row>
    <row r="91" spans="1:21" ht="20.100000000000001" customHeight="1" x14ac:dyDescent="0.3">
      <c r="B91" s="178"/>
      <c r="C91" s="179"/>
      <c r="D91" s="179"/>
      <c r="E91" s="180"/>
      <c r="F91" s="171"/>
      <c r="G91" s="171"/>
      <c r="H91" s="148"/>
      <c r="J91" s="122"/>
      <c r="K91" s="123"/>
      <c r="L91" s="124"/>
      <c r="M91" s="118"/>
      <c r="N91" s="115"/>
      <c r="O91" s="118"/>
      <c r="P91" s="125"/>
      <c r="Q91" s="126"/>
      <c r="R91" s="126"/>
      <c r="S91" s="115"/>
      <c r="T91" s="118" t="str">
        <f t="shared" si="20"/>
        <v>UNIT</v>
      </c>
      <c r="U91" s="127" t="str">
        <f t="shared" si="18"/>
        <v>UNIT</v>
      </c>
    </row>
    <row r="92" spans="1:21" ht="13.8" x14ac:dyDescent="0.3">
      <c r="B92" s="253" t="s">
        <v>24</v>
      </c>
      <c r="C92" s="253"/>
      <c r="D92" s="253"/>
      <c r="E92" s="253"/>
      <c r="F92" s="256" t="s">
        <v>222</v>
      </c>
      <c r="G92" s="256"/>
      <c r="H92" s="256"/>
      <c r="J92" s="122"/>
      <c r="K92" s="123"/>
      <c r="L92" s="124"/>
      <c r="M92" s="118"/>
      <c r="N92" s="115"/>
      <c r="O92" s="118"/>
      <c r="P92" s="125"/>
      <c r="Q92" s="126"/>
      <c r="R92" s="126"/>
      <c r="S92" s="115"/>
      <c r="T92" s="118" t="str">
        <f t="shared" si="20"/>
        <v>UNIT</v>
      </c>
      <c r="U92" s="127" t="str">
        <f t="shared" si="18"/>
        <v>UNIT</v>
      </c>
    </row>
    <row r="93" spans="1:21" ht="13.8" x14ac:dyDescent="0.3">
      <c r="B93" s="253" t="s">
        <v>25</v>
      </c>
      <c r="C93" s="253"/>
      <c r="D93" s="253"/>
      <c r="E93" s="253"/>
      <c r="F93" s="256" t="s">
        <v>26</v>
      </c>
      <c r="G93" s="256"/>
      <c r="H93" s="256"/>
      <c r="J93" s="122"/>
      <c r="K93" s="123"/>
      <c r="L93" s="124"/>
      <c r="M93" s="118"/>
      <c r="N93" s="115"/>
      <c r="O93" s="118"/>
      <c r="P93" s="125"/>
      <c r="Q93" s="126"/>
      <c r="R93" s="126"/>
      <c r="S93" s="115"/>
      <c r="T93" s="118" t="str">
        <f t="shared" si="20"/>
        <v>UNIT</v>
      </c>
      <c r="U93" s="127" t="str">
        <f t="shared" si="18"/>
        <v>UNIT</v>
      </c>
    </row>
    <row r="94" spans="1:21" ht="13.8" x14ac:dyDescent="0.3">
      <c r="B94" s="253"/>
      <c r="C94" s="253"/>
      <c r="D94" s="253"/>
      <c r="E94" s="253"/>
      <c r="F94" s="254"/>
      <c r="G94" s="254"/>
      <c r="H94" s="254"/>
      <c r="J94" s="122"/>
      <c r="K94" s="123"/>
      <c r="L94" s="124"/>
      <c r="M94" s="118"/>
      <c r="N94" s="115"/>
      <c r="O94" s="118"/>
      <c r="P94" s="125"/>
      <c r="Q94" s="126"/>
      <c r="R94" s="126"/>
      <c r="S94" s="115"/>
      <c r="T94" s="118" t="str">
        <f t="shared" si="20"/>
        <v>UNIT</v>
      </c>
      <c r="U94" s="127" t="str">
        <f t="shared" si="18"/>
        <v>UNIT</v>
      </c>
    </row>
    <row r="95" spans="1:21" ht="13.8" x14ac:dyDescent="0.3">
      <c r="B95" s="253"/>
      <c r="C95" s="253"/>
      <c r="D95" s="253"/>
      <c r="E95" s="253"/>
      <c r="F95" s="254"/>
      <c r="G95" s="254"/>
      <c r="H95" s="254"/>
      <c r="J95" s="122"/>
      <c r="K95" s="123"/>
      <c r="L95" s="124"/>
      <c r="M95" s="118"/>
      <c r="N95" s="115"/>
      <c r="O95" s="118"/>
      <c r="P95" s="125"/>
      <c r="Q95" s="126"/>
      <c r="R95" s="126"/>
      <c r="S95" s="115"/>
      <c r="T95" s="118" t="str">
        <f t="shared" si="20"/>
        <v>UNIT</v>
      </c>
      <c r="U95" s="127" t="str">
        <f t="shared" si="18"/>
        <v>UNIT</v>
      </c>
    </row>
    <row r="96" spans="1:21" ht="13.8" x14ac:dyDescent="0.3">
      <c r="B96" s="253"/>
      <c r="C96" s="253"/>
      <c r="D96" s="253"/>
      <c r="E96" s="253"/>
      <c r="F96" s="254"/>
      <c r="G96" s="254"/>
      <c r="H96" s="254"/>
      <c r="J96" s="122"/>
      <c r="K96" s="123"/>
      <c r="L96" s="124"/>
      <c r="M96" s="118"/>
      <c r="N96" s="115"/>
      <c r="O96" s="118"/>
      <c r="P96" s="125"/>
      <c r="Q96" s="126"/>
      <c r="R96" s="126"/>
      <c r="S96" s="115"/>
      <c r="T96" s="118" t="str">
        <f t="shared" si="20"/>
        <v>UNIT</v>
      </c>
      <c r="U96" s="127" t="str">
        <f t="shared" si="18"/>
        <v>UNIT</v>
      </c>
    </row>
    <row r="97" spans="2:21" ht="13.8" x14ac:dyDescent="0.3">
      <c r="B97" s="257" t="s">
        <v>55</v>
      </c>
      <c r="C97" s="257"/>
      <c r="D97" s="257"/>
      <c r="E97" s="257"/>
      <c r="F97" s="258" t="s">
        <v>125</v>
      </c>
      <c r="G97" s="258"/>
      <c r="H97" s="258"/>
      <c r="J97" s="122"/>
      <c r="K97" s="123"/>
      <c r="L97" s="124"/>
      <c r="M97" s="118"/>
      <c r="N97" s="115"/>
      <c r="O97" s="118"/>
      <c r="P97" s="125"/>
      <c r="Q97" s="126"/>
      <c r="R97" s="126"/>
      <c r="S97" s="115"/>
      <c r="T97" s="118" t="str">
        <f t="shared" si="20"/>
        <v>UNIT</v>
      </c>
      <c r="U97" s="127" t="str">
        <f t="shared" si="18"/>
        <v>UNIT</v>
      </c>
    </row>
    <row r="98" spans="2:21" ht="16.05" customHeight="1" x14ac:dyDescent="0.3">
      <c r="J98" s="122"/>
      <c r="K98" s="123"/>
      <c r="L98" s="124"/>
      <c r="M98" s="118"/>
      <c r="N98" s="115"/>
      <c r="O98" s="118"/>
      <c r="P98" s="125"/>
      <c r="Q98" s="126"/>
      <c r="R98" s="126"/>
      <c r="S98" s="115"/>
      <c r="T98" s="118" t="str">
        <f t="shared" si="20"/>
        <v>UNIT</v>
      </c>
      <c r="U98" s="127" t="str">
        <f t="shared" si="18"/>
        <v>UNIT</v>
      </c>
    </row>
    <row r="99" spans="2:21" ht="16.05" customHeight="1" x14ac:dyDescent="0.3">
      <c r="J99" s="122"/>
      <c r="K99" s="123"/>
      <c r="L99" s="124"/>
      <c r="M99" s="118"/>
      <c r="N99" s="115"/>
      <c r="O99" s="118"/>
      <c r="P99" s="125"/>
      <c r="Q99" s="126"/>
      <c r="R99" s="126"/>
      <c r="S99" s="115"/>
      <c r="T99" s="118" t="str">
        <f t="shared" si="20"/>
        <v>UNIT</v>
      </c>
      <c r="U99" s="127" t="str">
        <f t="shared" si="18"/>
        <v>UNIT</v>
      </c>
    </row>
    <row r="100" spans="2:21" ht="16.05" customHeight="1" x14ac:dyDescent="0.3">
      <c r="J100" s="122"/>
      <c r="K100" s="123"/>
      <c r="L100" s="124"/>
      <c r="M100" s="118"/>
      <c r="N100" s="115"/>
      <c r="O100" s="118"/>
      <c r="P100" s="125"/>
      <c r="Q100" s="126"/>
      <c r="R100" s="126"/>
      <c r="S100" s="115"/>
      <c r="T100" s="118" t="str">
        <f t="shared" si="20"/>
        <v>UNIT</v>
      </c>
      <c r="U100" s="127" t="str">
        <f t="shared" si="18"/>
        <v>UNIT</v>
      </c>
    </row>
    <row r="101" spans="2:21" ht="16.05" customHeight="1" x14ac:dyDescent="0.3">
      <c r="J101" s="122"/>
      <c r="K101" s="123"/>
      <c r="L101" s="124"/>
      <c r="M101" s="118"/>
      <c r="N101" s="115"/>
      <c r="O101" s="118"/>
      <c r="P101" s="125"/>
      <c r="Q101" s="126"/>
      <c r="R101" s="126"/>
      <c r="S101" s="115"/>
      <c r="T101" s="118" t="str">
        <f t="shared" si="20"/>
        <v>UNIT</v>
      </c>
      <c r="U101" s="127" t="str">
        <f t="shared" si="18"/>
        <v>UNIT</v>
      </c>
    </row>
    <row r="102" spans="2:21" ht="16.05" customHeight="1" x14ac:dyDescent="0.3">
      <c r="J102" s="122"/>
      <c r="K102" s="123"/>
      <c r="L102" s="124"/>
      <c r="M102" s="118"/>
      <c r="N102" s="115"/>
      <c r="O102" s="118"/>
      <c r="P102" s="125"/>
      <c r="Q102" s="126"/>
      <c r="R102" s="126"/>
      <c r="S102" s="115"/>
      <c r="T102" s="118" t="str">
        <f t="shared" si="20"/>
        <v>UNIT</v>
      </c>
      <c r="U102" s="127" t="str">
        <f t="shared" si="18"/>
        <v>UNIT</v>
      </c>
    </row>
    <row r="103" spans="2:21" ht="16.05" customHeight="1" x14ac:dyDescent="0.3">
      <c r="J103" s="122"/>
      <c r="K103" s="123"/>
      <c r="L103" s="124"/>
      <c r="M103" s="118"/>
      <c r="N103" s="115"/>
      <c r="O103" s="118"/>
      <c r="P103" s="125"/>
      <c r="Q103" s="126"/>
      <c r="R103" s="126"/>
      <c r="S103" s="115"/>
      <c r="T103" s="118" t="str">
        <f t="shared" si="20"/>
        <v>UNIT</v>
      </c>
      <c r="U103" s="127" t="str">
        <f t="shared" si="18"/>
        <v>UNIT</v>
      </c>
    </row>
    <row r="104" spans="2:21" ht="16.05" customHeight="1" x14ac:dyDescent="0.3">
      <c r="J104" s="122"/>
      <c r="K104" s="123"/>
      <c r="L104" s="124"/>
      <c r="M104" s="118"/>
      <c r="N104" s="115"/>
      <c r="O104" s="118"/>
      <c r="P104" s="125"/>
      <c r="Q104" s="126"/>
      <c r="R104" s="126"/>
      <c r="S104" s="115"/>
      <c r="T104" s="118"/>
      <c r="U104" s="127"/>
    </row>
    <row r="105" spans="2:21" ht="16.05" customHeight="1" x14ac:dyDescent="0.3">
      <c r="M105" s="163"/>
      <c r="N105" s="163"/>
    </row>
    <row r="106" spans="2:21" ht="16.05" customHeight="1" x14ac:dyDescent="0.3">
      <c r="M106" s="152"/>
      <c r="N106" s="152"/>
    </row>
    <row r="107" spans="2:21" ht="16.05" customHeight="1" x14ac:dyDescent="0.3">
      <c r="M107" s="152"/>
      <c r="N107" s="152"/>
    </row>
    <row r="108" spans="2:21" ht="16.05" customHeight="1" x14ac:dyDescent="0.3">
      <c r="M108" s="152"/>
    </row>
    <row r="109" spans="2:21" ht="16.05" customHeight="1" x14ac:dyDescent="0.3">
      <c r="M109" s="152"/>
    </row>
    <row r="110" spans="2:21" ht="16.05" customHeight="1" x14ac:dyDescent="0.3">
      <c r="M110" s="152">
        <f>F85-E89</f>
        <v>0</v>
      </c>
    </row>
    <row r="111" spans="2:21" ht="16.05" customHeight="1" x14ac:dyDescent="0.3">
      <c r="M111" s="176"/>
      <c r="N111" s="152"/>
    </row>
    <row r="112" spans="2:21" ht="16.05" customHeight="1" x14ac:dyDescent="0.3">
      <c r="N112" s="152"/>
    </row>
    <row r="113" spans="10:21" ht="16.05" customHeight="1" x14ac:dyDescent="0.3">
      <c r="M113" s="163"/>
    </row>
    <row r="119" spans="10:21" ht="16.05" customHeight="1" x14ac:dyDescent="0.3">
      <c r="J119" s="122"/>
      <c r="K119" s="123"/>
      <c r="L119" s="124"/>
      <c r="M119" s="118"/>
      <c r="N119" s="115"/>
      <c r="O119" s="118"/>
      <c r="P119" s="125"/>
      <c r="Q119" s="126"/>
      <c r="R119" s="126"/>
      <c r="S119" s="115"/>
      <c r="T119" s="118"/>
      <c r="U119" s="127"/>
    </row>
    <row r="120" spans="10:21" ht="16.05" customHeight="1" x14ac:dyDescent="0.3">
      <c r="J120" s="122"/>
      <c r="K120" s="123"/>
      <c r="L120" s="124"/>
      <c r="M120" s="118"/>
      <c r="N120" s="115"/>
      <c r="O120" s="118"/>
      <c r="P120" s="125"/>
      <c r="Q120" s="126"/>
      <c r="R120" s="126"/>
      <c r="S120" s="115"/>
      <c r="T120" s="118"/>
      <c r="U120" s="127"/>
    </row>
    <row r="121" spans="10:21" ht="16.05" customHeight="1" x14ac:dyDescent="0.3">
      <c r="J121" s="122"/>
      <c r="K121" s="123"/>
      <c r="L121" s="124"/>
      <c r="M121" s="118"/>
      <c r="N121" s="115"/>
      <c r="O121" s="118"/>
      <c r="P121" s="125"/>
      <c r="Q121" s="126"/>
      <c r="R121" s="126"/>
      <c r="S121" s="115"/>
      <c r="T121" s="118"/>
      <c r="U121" s="127"/>
    </row>
    <row r="122" spans="10:21" ht="16.05" customHeight="1" x14ac:dyDescent="0.3">
      <c r="J122" s="122"/>
      <c r="K122" s="123"/>
      <c r="L122" s="124"/>
      <c r="M122" s="118"/>
      <c r="N122" s="115"/>
      <c r="O122" s="118"/>
      <c r="P122" s="125"/>
      <c r="Q122" s="126"/>
      <c r="R122" s="126"/>
      <c r="S122" s="115"/>
      <c r="T122" s="118"/>
      <c r="U122" s="127"/>
    </row>
    <row r="123" spans="10:21" ht="16.05" customHeight="1" x14ac:dyDescent="0.3">
      <c r="J123" s="122"/>
      <c r="K123" s="123"/>
      <c r="L123" s="124"/>
      <c r="M123" s="118"/>
      <c r="N123" s="115"/>
      <c r="O123" s="118"/>
      <c r="P123" s="125"/>
      <c r="Q123" s="126"/>
      <c r="R123" s="126"/>
      <c r="S123" s="115"/>
      <c r="T123" s="118"/>
      <c r="U123" s="127"/>
    </row>
    <row r="124" spans="10:21" ht="16.05" customHeight="1" x14ac:dyDescent="0.3">
      <c r="J124" s="122"/>
      <c r="K124" s="123"/>
      <c r="L124" s="124"/>
      <c r="M124" s="118"/>
      <c r="N124" s="115"/>
      <c r="O124" s="118"/>
      <c r="P124" s="125"/>
      <c r="Q124" s="126"/>
      <c r="R124" s="126"/>
      <c r="S124" s="115"/>
      <c r="T124" s="118"/>
      <c r="U124" s="127"/>
    </row>
    <row r="125" spans="10:21" ht="16.05" customHeight="1" x14ac:dyDescent="0.3">
      <c r="J125" s="122"/>
      <c r="K125" s="123"/>
      <c r="L125" s="124"/>
      <c r="M125" s="118"/>
      <c r="N125" s="115"/>
      <c r="O125" s="118"/>
      <c r="P125" s="125"/>
      <c r="Q125" s="126"/>
      <c r="R125" s="126"/>
      <c r="S125" s="115"/>
      <c r="T125" s="118"/>
      <c r="U125" s="127"/>
    </row>
    <row r="126" spans="10:21" ht="16.05" customHeight="1" x14ac:dyDescent="0.3">
      <c r="J126" s="122"/>
      <c r="K126" s="123"/>
      <c r="L126" s="124"/>
      <c r="M126" s="118"/>
      <c r="N126" s="115"/>
      <c r="O126" s="118"/>
      <c r="P126" s="125"/>
      <c r="Q126" s="126"/>
      <c r="R126" s="126"/>
      <c r="S126" s="115"/>
      <c r="T126" s="118"/>
      <c r="U126" s="127"/>
    </row>
    <row r="127" spans="10:21" ht="16.05" customHeight="1" x14ac:dyDescent="0.3">
      <c r="J127" s="122"/>
      <c r="K127" s="123"/>
      <c r="L127" s="124"/>
      <c r="M127" s="118"/>
      <c r="N127" s="115"/>
      <c r="O127" s="118"/>
      <c r="P127" s="125"/>
      <c r="Q127" s="126"/>
      <c r="R127" s="126"/>
      <c r="S127" s="115"/>
      <c r="T127" s="118"/>
      <c r="U127" s="127"/>
    </row>
    <row r="128" spans="10:21" ht="16.05" customHeight="1" x14ac:dyDescent="0.3">
      <c r="J128" s="122"/>
      <c r="K128" s="123"/>
      <c r="L128" s="124"/>
      <c r="M128" s="118"/>
      <c r="N128" s="115"/>
      <c r="O128" s="118"/>
      <c r="P128" s="125"/>
      <c r="Q128" s="126"/>
      <c r="R128" s="126"/>
      <c r="S128" s="115"/>
      <c r="T128" s="118"/>
      <c r="U128" s="127"/>
    </row>
    <row r="129" spans="10:21" ht="16.05" customHeight="1" x14ac:dyDescent="0.3">
      <c r="J129" s="122"/>
      <c r="K129" s="123"/>
      <c r="L129" s="124"/>
      <c r="M129" s="118"/>
      <c r="N129" s="115"/>
      <c r="O129" s="118"/>
      <c r="P129" s="125"/>
      <c r="Q129" s="126"/>
      <c r="R129" s="126"/>
      <c r="S129" s="115"/>
      <c r="T129" s="118"/>
      <c r="U129" s="127"/>
    </row>
    <row r="130" spans="10:21" ht="16.05" customHeight="1" x14ac:dyDescent="0.3">
      <c r="J130" s="122"/>
      <c r="K130" s="123"/>
      <c r="L130" s="124"/>
      <c r="M130" s="118"/>
      <c r="N130" s="115"/>
      <c r="O130" s="118"/>
      <c r="P130" s="125"/>
      <c r="Q130" s="126"/>
      <c r="R130" s="126"/>
      <c r="S130" s="115"/>
      <c r="T130" s="118"/>
      <c r="U130" s="127"/>
    </row>
    <row r="131" spans="10:21" ht="16.05" customHeight="1" x14ac:dyDescent="0.3">
      <c r="J131" s="122"/>
      <c r="K131" s="123"/>
      <c r="L131" s="124"/>
      <c r="M131" s="118"/>
      <c r="N131" s="115"/>
      <c r="O131" s="118"/>
      <c r="P131" s="125"/>
      <c r="Q131" s="126"/>
      <c r="R131" s="126"/>
      <c r="S131" s="115"/>
      <c r="T131" s="118"/>
      <c r="U131" s="127"/>
    </row>
    <row r="132" spans="10:21" ht="16.05" customHeight="1" x14ac:dyDescent="0.3">
      <c r="J132" s="122"/>
      <c r="K132" s="123"/>
      <c r="L132" s="124"/>
      <c r="M132" s="118"/>
      <c r="N132" s="115"/>
      <c r="O132" s="118"/>
      <c r="P132" s="125"/>
      <c r="Q132" s="126"/>
      <c r="R132" s="126"/>
      <c r="S132" s="115"/>
      <c r="T132" s="118"/>
      <c r="U132" s="127"/>
    </row>
    <row r="133" spans="10:21" ht="16.05" customHeight="1" x14ac:dyDescent="0.3">
      <c r="J133" s="122"/>
      <c r="K133" s="123"/>
      <c r="L133" s="124"/>
      <c r="M133" s="118"/>
      <c r="N133" s="115"/>
      <c r="O133" s="118"/>
      <c r="P133" s="125"/>
      <c r="Q133" s="126"/>
      <c r="R133" s="126"/>
      <c r="S133" s="115"/>
      <c r="T133" s="118"/>
      <c r="U133" s="127"/>
    </row>
    <row r="134" spans="10:21" ht="16.05" customHeight="1" x14ac:dyDescent="0.3">
      <c r="J134" s="122"/>
      <c r="K134" s="123"/>
      <c r="L134" s="124"/>
      <c r="M134" s="118"/>
      <c r="N134" s="115"/>
      <c r="O134" s="118"/>
      <c r="P134" s="125"/>
      <c r="Q134" s="126"/>
      <c r="R134" s="126"/>
      <c r="S134" s="115"/>
      <c r="T134" s="118"/>
      <c r="U134" s="127"/>
    </row>
    <row r="135" spans="10:21" ht="16.05" customHeight="1" x14ac:dyDescent="0.3">
      <c r="J135" s="122"/>
      <c r="K135" s="123"/>
      <c r="L135" s="124"/>
      <c r="M135" s="118"/>
      <c r="N135" s="115"/>
      <c r="O135" s="118"/>
      <c r="P135" s="125"/>
      <c r="Q135" s="126"/>
      <c r="R135" s="126"/>
      <c r="S135" s="115"/>
      <c r="T135" s="118"/>
      <c r="U135" s="127"/>
    </row>
    <row r="136" spans="10:21" ht="16.05" customHeight="1" x14ac:dyDescent="0.3">
      <c r="J136" s="122"/>
      <c r="K136" s="123"/>
      <c r="L136" s="124"/>
      <c r="M136" s="118"/>
      <c r="N136" s="115"/>
      <c r="O136" s="118"/>
      <c r="P136" s="125"/>
      <c r="Q136" s="126"/>
      <c r="R136" s="126"/>
      <c r="S136" s="115"/>
      <c r="T136" s="118"/>
      <c r="U136" s="127"/>
    </row>
    <row r="137" spans="10:21" ht="16.05" customHeight="1" x14ac:dyDescent="0.3">
      <c r="J137" s="122"/>
      <c r="K137" s="123"/>
      <c r="L137" s="124"/>
      <c r="M137" s="118"/>
      <c r="N137" s="115"/>
      <c r="O137" s="118"/>
      <c r="P137" s="125"/>
      <c r="Q137" s="126"/>
      <c r="R137" s="126"/>
      <c r="S137" s="115"/>
      <c r="T137" s="118"/>
      <c r="U137" s="127"/>
    </row>
    <row r="138" spans="10:21" ht="16.05" customHeight="1" x14ac:dyDescent="0.3">
      <c r="J138" s="122"/>
      <c r="K138" s="123"/>
      <c r="L138" s="124"/>
      <c r="M138" s="118"/>
      <c r="N138" s="115"/>
      <c r="O138" s="118"/>
      <c r="P138" s="125"/>
      <c r="Q138" s="126"/>
      <c r="R138" s="126"/>
      <c r="S138" s="115"/>
      <c r="T138" s="118"/>
      <c r="U138" s="127"/>
    </row>
    <row r="139" spans="10:21" ht="16.05" customHeight="1" x14ac:dyDescent="0.3">
      <c r="J139" s="122"/>
      <c r="K139" s="123"/>
      <c r="L139" s="124"/>
      <c r="M139" s="118"/>
      <c r="N139" s="115"/>
      <c r="O139" s="118"/>
      <c r="P139" s="125"/>
      <c r="Q139" s="126"/>
      <c r="R139" s="126"/>
      <c r="S139" s="115"/>
      <c r="T139" s="118"/>
      <c r="U139" s="127"/>
    </row>
    <row r="140" spans="10:21" ht="16.05" customHeight="1" x14ac:dyDescent="0.3">
      <c r="J140" s="122"/>
      <c r="K140" s="123"/>
      <c r="L140" s="124"/>
      <c r="M140" s="118"/>
      <c r="N140" s="115"/>
      <c r="O140" s="118"/>
      <c r="P140" s="125"/>
      <c r="Q140" s="126"/>
      <c r="R140" s="126"/>
      <c r="S140" s="115"/>
      <c r="T140" s="118"/>
      <c r="U140" s="127"/>
    </row>
    <row r="141" spans="10:21" ht="16.05" customHeight="1" x14ac:dyDescent="0.3">
      <c r="J141" s="122"/>
      <c r="K141" s="123"/>
      <c r="L141" s="124"/>
      <c r="M141" s="118"/>
      <c r="N141" s="115"/>
      <c r="O141" s="118"/>
      <c r="P141" s="125"/>
      <c r="Q141" s="126"/>
      <c r="R141" s="126"/>
      <c r="S141" s="115"/>
      <c r="T141" s="118"/>
      <c r="U141" s="127"/>
    </row>
    <row r="142" spans="10:21" ht="16.05" customHeight="1" x14ac:dyDescent="0.3">
      <c r="J142" s="122"/>
      <c r="K142" s="123"/>
      <c r="L142" s="124"/>
      <c r="M142" s="118"/>
      <c r="N142" s="115"/>
      <c r="O142" s="118"/>
      <c r="P142" s="125"/>
      <c r="Q142" s="126"/>
      <c r="R142" s="126"/>
      <c r="S142" s="115"/>
      <c r="T142" s="118"/>
      <c r="U142" s="127"/>
    </row>
    <row r="143" spans="10:21" ht="16.05" customHeight="1" x14ac:dyDescent="0.3">
      <c r="J143" s="122"/>
      <c r="K143" s="123"/>
      <c r="L143" s="124"/>
      <c r="M143" s="118"/>
      <c r="N143" s="115"/>
      <c r="O143" s="118"/>
      <c r="P143" s="125"/>
      <c r="Q143" s="126"/>
      <c r="R143" s="126"/>
      <c r="S143" s="115"/>
      <c r="T143" s="118"/>
      <c r="U143" s="127"/>
    </row>
    <row r="144" spans="10:21" ht="16.05" customHeight="1" x14ac:dyDescent="0.3">
      <c r="J144" s="122"/>
      <c r="K144" s="123"/>
      <c r="L144" s="124"/>
      <c r="M144" s="118"/>
      <c r="N144" s="115"/>
      <c r="O144" s="118"/>
      <c r="P144" s="125"/>
      <c r="Q144" s="126"/>
      <c r="R144" s="126"/>
      <c r="S144" s="115"/>
      <c r="T144" s="118"/>
      <c r="U144" s="127"/>
    </row>
    <row r="145" spans="10:21" ht="16.05" customHeight="1" x14ac:dyDescent="0.3">
      <c r="J145" s="122"/>
      <c r="K145" s="123"/>
      <c r="L145" s="124"/>
      <c r="M145" s="118"/>
      <c r="N145" s="115"/>
      <c r="O145" s="118"/>
      <c r="P145" s="125"/>
      <c r="Q145" s="126"/>
      <c r="R145" s="126"/>
      <c r="S145" s="115"/>
      <c r="T145" s="118"/>
      <c r="U145" s="127"/>
    </row>
    <row r="146" spans="10:21" ht="16.05" customHeight="1" x14ac:dyDescent="0.3">
      <c r="J146" s="122"/>
      <c r="K146" s="123"/>
      <c r="L146" s="124"/>
      <c r="M146" s="118"/>
      <c r="N146" s="115"/>
      <c r="O146" s="118"/>
      <c r="P146" s="125"/>
      <c r="Q146" s="126"/>
      <c r="R146" s="126"/>
      <c r="S146" s="115"/>
      <c r="T146" s="118"/>
      <c r="U146" s="127"/>
    </row>
    <row r="147" spans="10:21" ht="16.05" customHeight="1" x14ac:dyDescent="0.3">
      <c r="J147" s="122"/>
      <c r="K147" s="123"/>
      <c r="L147" s="124"/>
      <c r="M147" s="118"/>
      <c r="N147" s="115"/>
      <c r="O147" s="118"/>
      <c r="P147" s="125"/>
      <c r="Q147" s="126"/>
      <c r="R147" s="126"/>
      <c r="S147" s="115"/>
      <c r="T147" s="118"/>
      <c r="U147" s="127"/>
    </row>
    <row r="148" spans="10:21" ht="16.05" customHeight="1" x14ac:dyDescent="0.3">
      <c r="J148" s="122"/>
      <c r="K148" s="123"/>
      <c r="L148" s="124"/>
      <c r="M148" s="118"/>
      <c r="N148" s="115"/>
      <c r="O148" s="118"/>
      <c r="P148" s="125"/>
      <c r="Q148" s="126"/>
      <c r="R148" s="126"/>
      <c r="S148" s="115"/>
      <c r="T148" s="118"/>
      <c r="U148" s="127"/>
    </row>
    <row r="149" spans="10:21" ht="16.05" customHeight="1" x14ac:dyDescent="0.3">
      <c r="J149" s="122"/>
      <c r="K149" s="123"/>
      <c r="L149" s="124"/>
      <c r="M149" s="118"/>
      <c r="N149" s="115"/>
      <c r="O149" s="118"/>
      <c r="P149" s="125"/>
      <c r="Q149" s="126"/>
      <c r="R149" s="126"/>
      <c r="S149" s="115"/>
      <c r="T149" s="118"/>
      <c r="U149" s="127"/>
    </row>
    <row r="150" spans="10:21" ht="16.05" customHeight="1" x14ac:dyDescent="0.3">
      <c r="J150" s="122"/>
      <c r="K150" s="123"/>
      <c r="L150" s="124"/>
      <c r="M150" s="118"/>
      <c r="N150" s="115"/>
      <c r="O150" s="118"/>
      <c r="P150" s="125"/>
      <c r="Q150" s="126"/>
      <c r="R150" s="126"/>
      <c r="S150" s="115"/>
      <c r="T150" s="118"/>
      <c r="U150" s="127"/>
    </row>
    <row r="151" spans="10:21" ht="16.05" customHeight="1" x14ac:dyDescent="0.3">
      <c r="J151" s="122"/>
      <c r="K151" s="123"/>
      <c r="L151" s="124"/>
      <c r="M151" s="118"/>
      <c r="N151" s="115"/>
      <c r="O151" s="118"/>
      <c r="P151" s="125"/>
      <c r="Q151" s="126"/>
      <c r="R151" s="126"/>
      <c r="S151" s="115"/>
      <c r="T151" s="118"/>
      <c r="U151" s="127"/>
    </row>
    <row r="152" spans="10:21" ht="16.05" customHeight="1" x14ac:dyDescent="0.3">
      <c r="J152" s="122"/>
      <c r="K152" s="123"/>
      <c r="L152" s="124"/>
      <c r="M152" s="118"/>
      <c r="N152" s="115"/>
      <c r="O152" s="118"/>
      <c r="P152" s="125"/>
      <c r="Q152" s="126"/>
      <c r="R152" s="126"/>
      <c r="S152" s="115"/>
      <c r="T152" s="118"/>
      <c r="U152" s="127"/>
    </row>
    <row r="153" spans="10:21" ht="16.05" customHeight="1" x14ac:dyDescent="0.3">
      <c r="J153" s="122"/>
      <c r="K153" s="123"/>
      <c r="L153" s="124"/>
      <c r="M153" s="118"/>
      <c r="N153" s="115"/>
      <c r="O153" s="118"/>
      <c r="P153" s="125"/>
      <c r="Q153" s="126"/>
      <c r="R153" s="126"/>
      <c r="S153" s="115"/>
      <c r="T153" s="118"/>
      <c r="U153" s="127"/>
    </row>
    <row r="154" spans="10:21" ht="16.05" customHeight="1" x14ac:dyDescent="0.3">
      <c r="J154" s="122"/>
      <c r="K154" s="123"/>
      <c r="L154" s="124"/>
      <c r="M154" s="118"/>
      <c r="N154" s="115"/>
      <c r="O154" s="118"/>
      <c r="P154" s="125"/>
      <c r="Q154" s="126"/>
      <c r="R154" s="126"/>
      <c r="S154" s="115"/>
      <c r="T154" s="118"/>
      <c r="U154" s="127"/>
    </row>
    <row r="155" spans="10:21" ht="16.05" customHeight="1" x14ac:dyDescent="0.3">
      <c r="J155" s="122"/>
      <c r="K155" s="123"/>
      <c r="L155" s="124"/>
      <c r="M155" s="118"/>
      <c r="N155" s="115"/>
      <c r="O155" s="118"/>
      <c r="P155" s="125"/>
      <c r="Q155" s="126"/>
      <c r="R155" s="126"/>
      <c r="S155" s="115"/>
      <c r="T155" s="118"/>
      <c r="U155" s="127"/>
    </row>
    <row r="156" spans="10:21" ht="16.05" customHeight="1" x14ac:dyDescent="0.3">
      <c r="J156" s="122"/>
      <c r="K156" s="123"/>
      <c r="L156" s="124"/>
      <c r="M156" s="118"/>
      <c r="N156" s="115"/>
      <c r="O156" s="118"/>
      <c r="P156" s="125"/>
      <c r="Q156" s="126"/>
      <c r="R156" s="126"/>
      <c r="S156" s="115"/>
      <c r="T156" s="118"/>
      <c r="U156" s="127"/>
    </row>
    <row r="157" spans="10:21" ht="16.05" customHeight="1" x14ac:dyDescent="0.3">
      <c r="J157" s="122"/>
      <c r="K157" s="123"/>
      <c r="L157" s="124"/>
      <c r="M157" s="118"/>
      <c r="N157" s="115"/>
      <c r="O157" s="118"/>
      <c r="P157" s="125"/>
      <c r="Q157" s="126"/>
      <c r="R157" s="126"/>
      <c r="S157" s="115"/>
      <c r="T157" s="118"/>
      <c r="U157" s="127"/>
    </row>
    <row r="158" spans="10:21" ht="16.05" customHeight="1" x14ac:dyDescent="0.3">
      <c r="J158" s="122"/>
      <c r="K158" s="123"/>
      <c r="L158" s="124"/>
      <c r="M158" s="118"/>
      <c r="N158" s="115"/>
      <c r="O158" s="118"/>
      <c r="P158" s="125"/>
      <c r="Q158" s="126"/>
      <c r="R158" s="126"/>
      <c r="S158" s="115"/>
      <c r="T158" s="118"/>
      <c r="U158" s="127"/>
    </row>
    <row r="159" spans="10:21" ht="16.05" customHeight="1" x14ac:dyDescent="0.3">
      <c r="J159" s="122"/>
      <c r="K159" s="123"/>
      <c r="L159" s="124"/>
      <c r="M159" s="118"/>
      <c r="N159" s="115"/>
      <c r="O159" s="118"/>
      <c r="P159" s="125"/>
      <c r="Q159" s="126"/>
      <c r="R159" s="126"/>
      <c r="S159" s="115"/>
      <c r="T159" s="118"/>
      <c r="U159" s="127"/>
    </row>
    <row r="160" spans="10:21" ht="16.05" customHeight="1" x14ac:dyDescent="0.3">
      <c r="J160" s="122"/>
      <c r="K160" s="123"/>
      <c r="L160" s="124"/>
      <c r="M160" s="118"/>
      <c r="N160" s="115"/>
      <c r="O160" s="118"/>
      <c r="P160" s="125"/>
      <c r="Q160" s="126"/>
      <c r="R160" s="126"/>
      <c r="S160" s="115"/>
      <c r="T160" s="118"/>
      <c r="U160" s="127"/>
    </row>
    <row r="161" spans="10:21" ht="16.05" customHeight="1" x14ac:dyDescent="0.3">
      <c r="J161" s="122"/>
      <c r="K161" s="123"/>
      <c r="L161" s="124"/>
      <c r="M161" s="118"/>
      <c r="N161" s="115"/>
      <c r="O161" s="118"/>
      <c r="P161" s="125"/>
      <c r="Q161" s="126"/>
      <c r="R161" s="126"/>
      <c r="S161" s="115"/>
      <c r="T161" s="118"/>
      <c r="U161" s="127"/>
    </row>
    <row r="162" spans="10:21" ht="16.05" customHeight="1" x14ac:dyDescent="0.3">
      <c r="J162" s="122"/>
      <c r="K162" s="123"/>
      <c r="L162" s="124"/>
      <c r="M162" s="118"/>
      <c r="N162" s="115"/>
      <c r="O162" s="118"/>
      <c r="P162" s="125"/>
      <c r="Q162" s="126"/>
      <c r="R162" s="126"/>
      <c r="S162" s="115"/>
      <c r="T162" s="118"/>
      <c r="U162" s="127"/>
    </row>
    <row r="163" spans="10:21" ht="16.05" customHeight="1" x14ac:dyDescent="0.3">
      <c r="J163" s="122"/>
      <c r="K163" s="123"/>
      <c r="L163" s="124"/>
      <c r="M163" s="118"/>
      <c r="N163" s="115"/>
      <c r="O163" s="118"/>
      <c r="P163" s="125"/>
      <c r="Q163" s="126"/>
      <c r="R163" s="126"/>
      <c r="S163" s="115"/>
      <c r="T163" s="118"/>
      <c r="U163" s="127"/>
    </row>
    <row r="164" spans="10:21" ht="16.05" customHeight="1" x14ac:dyDescent="0.3">
      <c r="J164" s="122"/>
      <c r="K164" s="123"/>
      <c r="L164" s="124"/>
      <c r="M164" s="118"/>
      <c r="N164" s="115"/>
      <c r="O164" s="118"/>
      <c r="P164" s="125"/>
      <c r="Q164" s="126"/>
      <c r="R164" s="126"/>
      <c r="S164" s="115"/>
      <c r="T164" s="118"/>
      <c r="U164" s="127"/>
    </row>
    <row r="165" spans="10:21" ht="16.05" customHeight="1" x14ac:dyDescent="0.3">
      <c r="J165" s="122"/>
      <c r="K165" s="123"/>
      <c r="L165" s="124"/>
      <c r="M165" s="118"/>
      <c r="N165" s="115"/>
      <c r="O165" s="118"/>
      <c r="P165" s="125"/>
      <c r="Q165" s="126"/>
      <c r="R165" s="126"/>
      <c r="S165" s="115"/>
      <c r="T165" s="118"/>
      <c r="U165" s="127"/>
    </row>
    <row r="166" spans="10:21" ht="16.05" customHeight="1" x14ac:dyDescent="0.3">
      <c r="J166" s="122"/>
      <c r="K166" s="123"/>
      <c r="L166" s="124"/>
      <c r="M166" s="118"/>
      <c r="N166" s="115"/>
      <c r="O166" s="118"/>
      <c r="P166" s="125"/>
      <c r="Q166" s="126"/>
      <c r="R166" s="126"/>
      <c r="S166" s="115"/>
      <c r="T166" s="118"/>
      <c r="U166" s="127"/>
    </row>
    <row r="167" spans="10:21" ht="16.05" customHeight="1" x14ac:dyDescent="0.3">
      <c r="J167" s="122"/>
      <c r="K167" s="123"/>
      <c r="L167" s="124"/>
      <c r="M167" s="118"/>
      <c r="N167" s="115"/>
      <c r="O167" s="118"/>
      <c r="P167" s="125"/>
      <c r="Q167" s="126"/>
      <c r="R167" s="126"/>
      <c r="S167" s="115"/>
      <c r="T167" s="118"/>
      <c r="U167" s="127"/>
    </row>
    <row r="168" spans="10:21" ht="16.05" customHeight="1" x14ac:dyDescent="0.3">
      <c r="J168" s="122"/>
      <c r="K168" s="123"/>
      <c r="L168" s="124"/>
      <c r="M168" s="118"/>
      <c r="N168" s="115"/>
      <c r="O168" s="118"/>
      <c r="P168" s="125"/>
      <c r="Q168" s="126"/>
      <c r="R168" s="126"/>
      <c r="S168" s="115"/>
      <c r="T168" s="118"/>
      <c r="U168" s="127"/>
    </row>
    <row r="169" spans="10:21" ht="16.05" customHeight="1" x14ac:dyDescent="0.3">
      <c r="J169" s="122"/>
      <c r="K169" s="123"/>
      <c r="L169" s="124"/>
      <c r="M169" s="118"/>
      <c r="N169" s="115"/>
      <c r="O169" s="118"/>
      <c r="P169" s="125"/>
      <c r="Q169" s="126"/>
      <c r="R169" s="126"/>
      <c r="S169" s="115"/>
      <c r="T169" s="118"/>
      <c r="U169" s="127"/>
    </row>
    <row r="170" spans="10:21" ht="16.05" customHeight="1" x14ac:dyDescent="0.3">
      <c r="J170" s="122"/>
      <c r="K170" s="123"/>
      <c r="L170" s="124"/>
      <c r="M170" s="118"/>
      <c r="N170" s="115"/>
      <c r="O170" s="118"/>
      <c r="P170" s="125"/>
      <c r="Q170" s="126"/>
      <c r="R170" s="126"/>
      <c r="S170" s="115"/>
      <c r="T170" s="118"/>
      <c r="U170" s="127"/>
    </row>
    <row r="171" spans="10:21" ht="16.05" customHeight="1" x14ac:dyDescent="0.3">
      <c r="J171" s="122"/>
      <c r="K171" s="123"/>
      <c r="L171" s="124"/>
      <c r="M171" s="118"/>
      <c r="N171" s="115"/>
      <c r="O171" s="118"/>
      <c r="P171" s="125"/>
      <c r="Q171" s="126"/>
      <c r="R171" s="126"/>
      <c r="S171" s="115"/>
      <c r="T171" s="118"/>
      <c r="U171" s="127"/>
    </row>
    <row r="172" spans="10:21" ht="16.05" customHeight="1" x14ac:dyDescent="0.3">
      <c r="J172" s="122"/>
      <c r="K172" s="123"/>
      <c r="L172" s="124"/>
      <c r="M172" s="118"/>
      <c r="N172" s="115"/>
      <c r="O172" s="118"/>
      <c r="P172" s="125"/>
      <c r="Q172" s="126"/>
      <c r="R172" s="126"/>
      <c r="S172" s="115"/>
      <c r="T172" s="118"/>
      <c r="U172" s="127"/>
    </row>
    <row r="173" spans="10:21" ht="16.05" customHeight="1" x14ac:dyDescent="0.3">
      <c r="J173" s="122"/>
      <c r="K173" s="123"/>
      <c r="L173" s="124"/>
      <c r="M173" s="118"/>
      <c r="N173" s="115"/>
      <c r="O173" s="118"/>
      <c r="P173" s="125"/>
      <c r="Q173" s="126"/>
      <c r="R173" s="126"/>
      <c r="S173" s="115"/>
      <c r="T173" s="118"/>
      <c r="U173" s="127"/>
    </row>
    <row r="174" spans="10:21" ht="16.05" customHeight="1" x14ac:dyDescent="0.3">
      <c r="J174" s="122"/>
      <c r="K174" s="123"/>
      <c r="L174" s="124"/>
      <c r="M174" s="118"/>
      <c r="N174" s="115"/>
      <c r="O174" s="118"/>
      <c r="P174" s="125"/>
      <c r="Q174" s="126"/>
      <c r="R174" s="126"/>
      <c r="S174" s="115"/>
      <c r="T174" s="118"/>
      <c r="U174" s="127"/>
    </row>
    <row r="175" spans="10:21" ht="16.05" customHeight="1" x14ac:dyDescent="0.3">
      <c r="J175" s="122"/>
      <c r="K175" s="123"/>
      <c r="L175" s="124"/>
      <c r="M175" s="118"/>
      <c r="N175" s="115"/>
      <c r="O175" s="118"/>
      <c r="P175" s="125"/>
      <c r="Q175" s="126"/>
      <c r="R175" s="126"/>
      <c r="S175" s="115"/>
      <c r="T175" s="118"/>
      <c r="U175" s="127"/>
    </row>
    <row r="176" spans="10:21" ht="16.05" customHeight="1" x14ac:dyDescent="0.3">
      <c r="J176" s="122"/>
      <c r="K176" s="123"/>
      <c r="L176" s="124"/>
      <c r="M176" s="118"/>
      <c r="N176" s="115"/>
      <c r="O176" s="118"/>
      <c r="P176" s="125"/>
      <c r="Q176" s="126"/>
      <c r="R176" s="126"/>
      <c r="S176" s="115"/>
      <c r="T176" s="118"/>
      <c r="U176" s="127"/>
    </row>
    <row r="177" spans="10:21" ht="16.05" customHeight="1" x14ac:dyDescent="0.3">
      <c r="J177" s="122"/>
      <c r="K177" s="123"/>
      <c r="L177" s="124"/>
      <c r="M177" s="118"/>
      <c r="N177" s="115"/>
      <c r="O177" s="118"/>
      <c r="P177" s="125"/>
      <c r="Q177" s="126"/>
      <c r="R177" s="126"/>
      <c r="S177" s="115"/>
      <c r="T177" s="118"/>
      <c r="U177" s="127"/>
    </row>
    <row r="178" spans="10:21" ht="16.05" customHeight="1" x14ac:dyDescent="0.3">
      <c r="J178" s="122"/>
      <c r="K178" s="123"/>
      <c r="L178" s="124"/>
      <c r="M178" s="118"/>
      <c r="N178" s="115"/>
      <c r="O178" s="118"/>
      <c r="P178" s="125"/>
      <c r="Q178" s="126"/>
      <c r="R178" s="126"/>
      <c r="S178" s="115"/>
      <c r="T178" s="118"/>
      <c r="U178" s="127"/>
    </row>
    <row r="179" spans="10:21" ht="16.05" customHeight="1" x14ac:dyDescent="0.3">
      <c r="J179" s="122"/>
      <c r="K179" s="123"/>
      <c r="L179" s="124"/>
      <c r="M179" s="118"/>
      <c r="N179" s="115"/>
      <c r="O179" s="118"/>
      <c r="P179" s="125"/>
      <c r="Q179" s="126"/>
      <c r="R179" s="126"/>
      <c r="S179" s="115"/>
      <c r="T179" s="118"/>
      <c r="U179" s="127"/>
    </row>
    <row r="180" spans="10:21" ht="16.05" customHeight="1" x14ac:dyDescent="0.3">
      <c r="J180" s="122"/>
      <c r="K180" s="123"/>
      <c r="L180" s="124"/>
      <c r="M180" s="118"/>
      <c r="N180" s="115"/>
      <c r="O180" s="118"/>
      <c r="P180" s="125"/>
      <c r="Q180" s="126"/>
      <c r="R180" s="126"/>
      <c r="S180" s="115"/>
      <c r="T180" s="118"/>
      <c r="U180" s="127"/>
    </row>
    <row r="181" spans="10:21" ht="16.05" customHeight="1" x14ac:dyDescent="0.3">
      <c r="J181" s="122"/>
      <c r="K181" s="123"/>
      <c r="L181" s="124"/>
      <c r="M181" s="118"/>
      <c r="N181" s="115"/>
      <c r="O181" s="118"/>
      <c r="P181" s="125"/>
      <c r="Q181" s="126"/>
      <c r="R181" s="126"/>
      <c r="S181" s="115"/>
      <c r="T181" s="118"/>
      <c r="U181" s="127"/>
    </row>
    <row r="182" spans="10:21" ht="16.05" customHeight="1" x14ac:dyDescent="0.3">
      <c r="J182" s="122"/>
      <c r="K182" s="123"/>
      <c r="L182" s="124"/>
      <c r="M182" s="118"/>
      <c r="N182" s="115"/>
      <c r="O182" s="118"/>
      <c r="P182" s="125"/>
      <c r="Q182" s="126"/>
      <c r="R182" s="126"/>
      <c r="S182" s="115"/>
      <c r="T182" s="118"/>
      <c r="U182" s="127"/>
    </row>
    <row r="183" spans="10:21" ht="16.05" customHeight="1" x14ac:dyDescent="0.3">
      <c r="J183" s="122"/>
      <c r="K183" s="123"/>
      <c r="L183" s="124"/>
      <c r="M183" s="118"/>
      <c r="N183" s="115"/>
      <c r="O183" s="118"/>
      <c r="P183" s="125"/>
      <c r="Q183" s="126"/>
      <c r="R183" s="126"/>
      <c r="S183" s="115"/>
      <c r="T183" s="118"/>
      <c r="U183" s="127"/>
    </row>
    <row r="184" spans="10:21" ht="16.05" customHeight="1" x14ac:dyDescent="0.3">
      <c r="J184" s="122"/>
      <c r="K184" s="123"/>
      <c r="L184" s="124"/>
      <c r="M184" s="118"/>
      <c r="N184" s="115"/>
      <c r="O184" s="118"/>
      <c r="P184" s="125"/>
      <c r="Q184" s="126"/>
      <c r="R184" s="126"/>
      <c r="S184" s="115"/>
      <c r="T184" s="118"/>
      <c r="U184" s="127"/>
    </row>
    <row r="185" spans="10:21" ht="16.05" customHeight="1" x14ac:dyDescent="0.3">
      <c r="J185" s="122"/>
      <c r="K185" s="123"/>
      <c r="L185" s="124"/>
      <c r="M185" s="118"/>
      <c r="N185" s="115"/>
      <c r="O185" s="118"/>
      <c r="P185" s="125"/>
      <c r="Q185" s="126"/>
      <c r="R185" s="126"/>
      <c r="S185" s="115"/>
      <c r="T185" s="118"/>
      <c r="U185" s="127"/>
    </row>
    <row r="186" spans="10:21" ht="16.05" customHeight="1" x14ac:dyDescent="0.3">
      <c r="J186" s="122"/>
      <c r="K186" s="123"/>
      <c r="L186" s="124"/>
      <c r="M186" s="118"/>
      <c r="N186" s="115"/>
      <c r="O186" s="118"/>
      <c r="P186" s="125"/>
      <c r="Q186" s="126"/>
      <c r="R186" s="126"/>
      <c r="S186" s="115"/>
      <c r="T186" s="118"/>
      <c r="U186" s="127"/>
    </row>
    <row r="187" spans="10:21" ht="16.05" customHeight="1" x14ac:dyDescent="0.3">
      <c r="J187" s="122"/>
      <c r="K187" s="123"/>
      <c r="L187" s="124"/>
      <c r="M187" s="118"/>
      <c r="N187" s="115"/>
      <c r="O187" s="118"/>
      <c r="P187" s="125"/>
      <c r="Q187" s="126"/>
      <c r="R187" s="126"/>
      <c r="S187" s="115"/>
      <c r="T187" s="118"/>
      <c r="U187" s="127"/>
    </row>
    <row r="188" spans="10:21" ht="16.05" customHeight="1" x14ac:dyDescent="0.3">
      <c r="J188" s="122"/>
      <c r="K188" s="123"/>
      <c r="L188" s="124"/>
      <c r="M188" s="118"/>
      <c r="N188" s="115"/>
      <c r="O188" s="118"/>
      <c r="P188" s="125"/>
      <c r="Q188" s="126"/>
      <c r="R188" s="126"/>
      <c r="S188" s="115"/>
      <c r="T188" s="118"/>
      <c r="U188" s="127"/>
    </row>
    <row r="189" spans="10:21" ht="16.05" customHeight="1" x14ac:dyDescent="0.3">
      <c r="J189" s="122"/>
      <c r="K189" s="123"/>
      <c r="L189" s="124"/>
      <c r="M189" s="118"/>
      <c r="N189" s="115"/>
      <c r="O189" s="118"/>
      <c r="P189" s="125"/>
      <c r="Q189" s="126"/>
      <c r="R189" s="126"/>
      <c r="S189" s="115"/>
      <c r="T189" s="118"/>
      <c r="U189" s="127"/>
    </row>
    <row r="190" spans="10:21" ht="16.05" customHeight="1" x14ac:dyDescent="0.3">
      <c r="J190" s="122"/>
      <c r="K190" s="123"/>
      <c r="L190" s="124"/>
      <c r="M190" s="118"/>
      <c r="N190" s="115"/>
      <c r="O190" s="118"/>
      <c r="P190" s="125"/>
      <c r="Q190" s="126"/>
      <c r="R190" s="126"/>
      <c r="S190" s="115"/>
      <c r="T190" s="118"/>
      <c r="U190" s="127"/>
    </row>
    <row r="191" spans="10:21" ht="16.05" customHeight="1" x14ac:dyDescent="0.3">
      <c r="J191" s="122"/>
      <c r="K191" s="123"/>
      <c r="L191" s="124"/>
      <c r="M191" s="118"/>
      <c r="N191" s="115"/>
      <c r="O191" s="118"/>
      <c r="P191" s="125"/>
      <c r="Q191" s="126"/>
      <c r="R191" s="126"/>
      <c r="S191" s="115"/>
      <c r="T191" s="118"/>
      <c r="U191" s="127"/>
    </row>
    <row r="192" spans="10:21" ht="16.05" customHeight="1" x14ac:dyDescent="0.3">
      <c r="J192" s="122"/>
      <c r="K192" s="123"/>
      <c r="L192" s="124"/>
      <c r="M192" s="118"/>
      <c r="N192" s="115"/>
      <c r="O192" s="118"/>
      <c r="P192" s="125"/>
      <c r="Q192" s="126"/>
      <c r="R192" s="126"/>
      <c r="S192" s="115"/>
      <c r="T192" s="118"/>
      <c r="U192" s="127"/>
    </row>
    <row r="193" spans="10:21" ht="16.05" customHeight="1" x14ac:dyDescent="0.3">
      <c r="J193" s="122"/>
      <c r="K193" s="123"/>
      <c r="L193" s="124"/>
      <c r="M193" s="118"/>
      <c r="N193" s="115"/>
      <c r="O193" s="118"/>
      <c r="P193" s="125"/>
      <c r="Q193" s="126"/>
      <c r="R193" s="126"/>
      <c r="S193" s="115"/>
      <c r="T193" s="118"/>
      <c r="U193" s="127"/>
    </row>
    <row r="194" spans="10:21" ht="16.05" customHeight="1" x14ac:dyDescent="0.3">
      <c r="J194" s="122"/>
      <c r="K194" s="123"/>
      <c r="L194" s="124"/>
      <c r="M194" s="118"/>
      <c r="N194" s="115"/>
      <c r="O194" s="118"/>
      <c r="P194" s="125"/>
      <c r="Q194" s="126"/>
      <c r="R194" s="126"/>
      <c r="S194" s="115"/>
      <c r="T194" s="118"/>
      <c r="U194" s="127"/>
    </row>
    <row r="195" spans="10:21" ht="16.05" customHeight="1" x14ac:dyDescent="0.3">
      <c r="J195" s="122"/>
      <c r="K195" s="123"/>
      <c r="L195" s="124"/>
      <c r="M195" s="118"/>
      <c r="N195" s="115"/>
      <c r="O195" s="118"/>
      <c r="P195" s="125"/>
      <c r="Q195" s="126"/>
      <c r="R195" s="126"/>
      <c r="S195" s="115"/>
      <c r="T195" s="118"/>
      <c r="U195" s="127"/>
    </row>
    <row r="196" spans="10:21" ht="16.05" customHeight="1" x14ac:dyDescent="0.3">
      <c r="J196" s="122"/>
      <c r="K196" s="123"/>
      <c r="L196" s="124"/>
      <c r="M196" s="118"/>
      <c r="N196" s="115"/>
      <c r="O196" s="118"/>
      <c r="P196" s="125"/>
      <c r="Q196" s="126"/>
      <c r="R196" s="126"/>
      <c r="S196" s="115"/>
      <c r="T196" s="118"/>
      <c r="U196" s="127"/>
    </row>
    <row r="197" spans="10:21" ht="16.05" customHeight="1" x14ac:dyDescent="0.3">
      <c r="J197" s="122"/>
      <c r="K197" s="123"/>
      <c r="L197" s="124"/>
      <c r="M197" s="118"/>
      <c r="N197" s="115"/>
      <c r="O197" s="118"/>
      <c r="P197" s="125"/>
      <c r="Q197" s="126"/>
      <c r="R197" s="126"/>
      <c r="S197" s="115"/>
      <c r="T197" s="118"/>
      <c r="U197" s="127"/>
    </row>
    <row r="198" spans="10:21" ht="16.05" customHeight="1" x14ac:dyDescent="0.3">
      <c r="J198" s="122"/>
      <c r="K198" s="123"/>
      <c r="L198" s="124"/>
      <c r="M198" s="118"/>
      <c r="N198" s="115"/>
      <c r="O198" s="118"/>
      <c r="P198" s="125"/>
      <c r="Q198" s="126"/>
      <c r="R198" s="126"/>
      <c r="S198" s="115"/>
      <c r="T198" s="118"/>
      <c r="U198" s="127"/>
    </row>
    <row r="199" spans="10:21" ht="16.05" customHeight="1" x14ac:dyDescent="0.3">
      <c r="J199" s="122"/>
      <c r="K199" s="123"/>
      <c r="L199" s="124"/>
      <c r="M199" s="118"/>
      <c r="N199" s="115"/>
      <c r="O199" s="118"/>
      <c r="P199" s="125"/>
      <c r="Q199" s="126"/>
      <c r="R199" s="126"/>
      <c r="S199" s="115"/>
      <c r="T199" s="118"/>
      <c r="U199" s="127"/>
    </row>
    <row r="200" spans="10:21" ht="16.05" customHeight="1" x14ac:dyDescent="0.3">
      <c r="J200" s="122"/>
      <c r="K200" s="123"/>
      <c r="L200" s="124"/>
      <c r="M200" s="118"/>
      <c r="N200" s="115"/>
      <c r="O200" s="118"/>
      <c r="P200" s="125"/>
      <c r="Q200" s="126"/>
      <c r="R200" s="126"/>
      <c r="S200" s="115"/>
      <c r="T200" s="118"/>
      <c r="U200" s="127"/>
    </row>
    <row r="201" spans="10:21" ht="16.05" customHeight="1" x14ac:dyDescent="0.3">
      <c r="J201" s="122"/>
      <c r="K201" s="123"/>
      <c r="L201" s="124"/>
      <c r="M201" s="118"/>
      <c r="N201" s="115"/>
      <c r="O201" s="118"/>
      <c r="P201" s="125"/>
      <c r="Q201" s="126"/>
      <c r="R201" s="126"/>
      <c r="S201" s="115"/>
      <c r="T201" s="118"/>
      <c r="U201" s="127"/>
    </row>
    <row r="202" spans="10:21" ht="16.05" customHeight="1" x14ac:dyDescent="0.3">
      <c r="J202" s="122"/>
      <c r="K202" s="123"/>
      <c r="L202" s="124"/>
      <c r="M202" s="118"/>
      <c r="N202" s="115"/>
      <c r="O202" s="118"/>
      <c r="P202" s="125"/>
      <c r="Q202" s="126"/>
      <c r="R202" s="126"/>
      <c r="S202" s="115"/>
      <c r="T202" s="118"/>
      <c r="U202" s="127"/>
    </row>
    <row r="203" spans="10:21" ht="16.05" customHeight="1" x14ac:dyDescent="0.3">
      <c r="J203" s="122"/>
      <c r="K203" s="123"/>
      <c r="L203" s="124"/>
      <c r="M203" s="118"/>
      <c r="N203" s="115"/>
      <c r="O203" s="118"/>
      <c r="P203" s="125"/>
      <c r="Q203" s="126"/>
      <c r="R203" s="126"/>
      <c r="S203" s="115"/>
      <c r="T203" s="118"/>
      <c r="U203" s="127"/>
    </row>
    <row r="204" spans="10:21" ht="16.05" customHeight="1" x14ac:dyDescent="0.3">
      <c r="J204" s="122"/>
      <c r="K204" s="123"/>
      <c r="L204" s="124"/>
      <c r="M204" s="118"/>
      <c r="N204" s="115"/>
      <c r="O204" s="118"/>
      <c r="P204" s="125"/>
      <c r="Q204" s="126"/>
      <c r="R204" s="126"/>
      <c r="S204" s="115"/>
      <c r="T204" s="118"/>
      <c r="U204" s="127"/>
    </row>
    <row r="205" spans="10:21" ht="16.05" customHeight="1" x14ac:dyDescent="0.3">
      <c r="J205" s="122"/>
      <c r="K205" s="123"/>
      <c r="L205" s="124"/>
      <c r="M205" s="118"/>
      <c r="N205" s="115"/>
      <c r="O205" s="118"/>
      <c r="P205" s="125"/>
      <c r="Q205" s="126"/>
      <c r="R205" s="126"/>
      <c r="S205" s="115"/>
      <c r="T205" s="118"/>
      <c r="U205" s="127"/>
    </row>
    <row r="206" spans="10:21" ht="16.05" customHeight="1" x14ac:dyDescent="0.3">
      <c r="J206" s="122"/>
      <c r="K206" s="123"/>
      <c r="L206" s="124"/>
      <c r="M206" s="118"/>
      <c r="N206" s="115"/>
      <c r="O206" s="118"/>
      <c r="P206" s="125"/>
      <c r="Q206" s="126"/>
      <c r="R206" s="126"/>
      <c r="S206" s="115"/>
      <c r="T206" s="118"/>
      <c r="U206" s="127"/>
    </row>
    <row r="207" spans="10:21" ht="16.05" customHeight="1" x14ac:dyDescent="0.3">
      <c r="J207" s="122"/>
      <c r="K207" s="123"/>
      <c r="L207" s="124"/>
      <c r="M207" s="118"/>
      <c r="N207" s="115"/>
      <c r="O207" s="118"/>
      <c r="P207" s="125"/>
      <c r="Q207" s="126"/>
      <c r="R207" s="126"/>
      <c r="S207" s="115"/>
      <c r="T207" s="118"/>
      <c r="U207" s="127"/>
    </row>
    <row r="208" spans="10:21" ht="16.05" customHeight="1" x14ac:dyDescent="0.3">
      <c r="J208" s="122"/>
      <c r="K208" s="123"/>
      <c r="L208" s="124"/>
      <c r="M208" s="118"/>
      <c r="N208" s="115"/>
      <c r="O208" s="118"/>
      <c r="P208" s="125"/>
      <c r="Q208" s="126"/>
      <c r="R208" s="126"/>
      <c r="S208" s="115"/>
      <c r="T208" s="118"/>
      <c r="U208" s="127"/>
    </row>
    <row r="209" spans="10:21" ht="16.05" customHeight="1" x14ac:dyDescent="0.3">
      <c r="J209" s="122"/>
      <c r="K209" s="123"/>
      <c r="L209" s="124"/>
      <c r="M209" s="118"/>
      <c r="N209" s="115"/>
      <c r="O209" s="118"/>
      <c r="P209" s="125"/>
      <c r="Q209" s="126"/>
      <c r="R209" s="126"/>
      <c r="S209" s="115"/>
      <c r="T209" s="118"/>
      <c r="U209" s="127"/>
    </row>
    <row r="210" spans="10:21" ht="16.05" customHeight="1" x14ac:dyDescent="0.3">
      <c r="J210" s="122"/>
      <c r="K210" s="123"/>
      <c r="L210" s="124"/>
      <c r="M210" s="118"/>
      <c r="N210" s="115"/>
      <c r="O210" s="118"/>
      <c r="P210" s="125"/>
      <c r="Q210" s="126"/>
      <c r="R210" s="126"/>
      <c r="S210" s="115"/>
      <c r="T210" s="118"/>
      <c r="U210" s="127"/>
    </row>
    <row r="211" spans="10:21" ht="16.05" customHeight="1" x14ac:dyDescent="0.3">
      <c r="J211" s="122"/>
      <c r="K211" s="123"/>
      <c r="L211" s="124"/>
      <c r="M211" s="118"/>
      <c r="N211" s="115"/>
      <c r="O211" s="118"/>
      <c r="P211" s="125"/>
      <c r="Q211" s="126"/>
      <c r="R211" s="126"/>
      <c r="S211" s="115"/>
      <c r="T211" s="118"/>
      <c r="U211" s="127"/>
    </row>
    <row r="212" spans="10:21" ht="16.05" customHeight="1" x14ac:dyDescent="0.3">
      <c r="J212" s="122"/>
      <c r="K212" s="123"/>
      <c r="L212" s="124"/>
      <c r="M212" s="118"/>
      <c r="N212" s="115"/>
      <c r="O212" s="118"/>
      <c r="P212" s="125"/>
      <c r="Q212" s="126"/>
      <c r="R212" s="126"/>
      <c r="S212" s="115"/>
      <c r="T212" s="118"/>
      <c r="U212" s="127"/>
    </row>
    <row r="213" spans="10:21" ht="16.05" customHeight="1" x14ac:dyDescent="0.3">
      <c r="J213" s="122"/>
      <c r="K213" s="123"/>
      <c r="L213" s="124"/>
      <c r="M213" s="118"/>
      <c r="N213" s="115"/>
      <c r="O213" s="118"/>
      <c r="P213" s="125"/>
      <c r="Q213" s="126"/>
      <c r="R213" s="126"/>
      <c r="S213" s="115"/>
      <c r="T213" s="118"/>
      <c r="U213" s="127"/>
    </row>
    <row r="214" spans="10:21" ht="16.05" customHeight="1" x14ac:dyDescent="0.3">
      <c r="J214" s="122"/>
      <c r="K214" s="123"/>
      <c r="L214" s="124"/>
      <c r="M214" s="118"/>
      <c r="N214" s="115"/>
      <c r="O214" s="118"/>
      <c r="P214" s="125"/>
      <c r="Q214" s="126"/>
      <c r="R214" s="126"/>
      <c r="S214" s="115"/>
      <c r="T214" s="118"/>
      <c r="U214" s="127"/>
    </row>
    <row r="215" spans="10:21" ht="16.05" customHeight="1" x14ac:dyDescent="0.3">
      <c r="J215" s="122"/>
      <c r="K215" s="123"/>
      <c r="L215" s="124"/>
      <c r="M215" s="118"/>
      <c r="N215" s="115"/>
      <c r="O215" s="118"/>
      <c r="P215" s="125"/>
      <c r="Q215" s="126"/>
      <c r="R215" s="126"/>
      <c r="S215" s="115"/>
      <c r="T215" s="118"/>
      <c r="U215" s="127"/>
    </row>
    <row r="216" spans="10:21" ht="16.05" customHeight="1" x14ac:dyDescent="0.3">
      <c r="J216" s="122"/>
      <c r="K216" s="123"/>
      <c r="L216" s="124"/>
      <c r="M216" s="118"/>
      <c r="N216" s="115"/>
      <c r="O216" s="118"/>
      <c r="P216" s="125"/>
      <c r="Q216" s="126"/>
      <c r="R216" s="126"/>
      <c r="S216" s="115"/>
      <c r="T216" s="118"/>
      <c r="U216" s="127"/>
    </row>
    <row r="217" spans="10:21" ht="16.05" customHeight="1" x14ac:dyDescent="0.3">
      <c r="J217" s="122"/>
      <c r="K217" s="123"/>
      <c r="L217" s="124"/>
      <c r="M217" s="118"/>
      <c r="N217" s="115"/>
      <c r="O217" s="118"/>
      <c r="P217" s="125"/>
      <c r="Q217" s="126"/>
      <c r="R217" s="126"/>
      <c r="S217" s="115"/>
      <c r="T217" s="118"/>
      <c r="U217" s="127"/>
    </row>
    <row r="218" spans="10:21" ht="16.05" customHeight="1" x14ac:dyDescent="0.3">
      <c r="J218" s="122"/>
      <c r="K218" s="123"/>
      <c r="L218" s="124"/>
      <c r="M218" s="118"/>
      <c r="N218" s="115"/>
      <c r="O218" s="118"/>
      <c r="P218" s="125"/>
      <c r="Q218" s="126"/>
      <c r="R218" s="126"/>
      <c r="S218" s="115"/>
      <c r="T218" s="118"/>
      <c r="U218" s="127"/>
    </row>
    <row r="219" spans="10:21" ht="16.05" customHeight="1" x14ac:dyDescent="0.3">
      <c r="J219" s="122"/>
      <c r="K219" s="123"/>
      <c r="L219" s="124"/>
      <c r="M219" s="118"/>
      <c r="N219" s="115"/>
      <c r="O219" s="118"/>
      <c r="P219" s="125"/>
      <c r="Q219" s="126"/>
      <c r="R219" s="126"/>
      <c r="S219" s="115"/>
      <c r="T219" s="118"/>
      <c r="U219" s="127"/>
    </row>
    <row r="220" spans="10:21" ht="16.05" customHeight="1" x14ac:dyDescent="0.3">
      <c r="J220" s="122"/>
      <c r="K220" s="123"/>
      <c r="L220" s="124"/>
      <c r="M220" s="118"/>
      <c r="N220" s="115"/>
      <c r="O220" s="118"/>
      <c r="P220" s="125"/>
      <c r="Q220" s="126"/>
      <c r="R220" s="126"/>
      <c r="S220" s="115"/>
      <c r="T220" s="118"/>
      <c r="U220" s="127"/>
    </row>
    <row r="221" spans="10:21" ht="16.05" customHeight="1" x14ac:dyDescent="0.3">
      <c r="J221" s="122"/>
      <c r="K221" s="123"/>
      <c r="L221" s="124"/>
      <c r="M221" s="118"/>
      <c r="N221" s="115"/>
      <c r="O221" s="118"/>
      <c r="P221" s="125"/>
      <c r="Q221" s="126"/>
      <c r="R221" s="126"/>
      <c r="S221" s="115"/>
      <c r="T221" s="118"/>
      <c r="U221" s="127"/>
    </row>
    <row r="222" spans="10:21" ht="16.05" customHeight="1" x14ac:dyDescent="0.3">
      <c r="J222" s="122"/>
      <c r="K222" s="123"/>
      <c r="L222" s="124"/>
      <c r="M222" s="118"/>
      <c r="N222" s="115"/>
      <c r="O222" s="118"/>
      <c r="P222" s="125"/>
      <c r="Q222" s="126"/>
      <c r="R222" s="126"/>
      <c r="S222" s="115"/>
      <c r="T222" s="118"/>
      <c r="U222" s="127"/>
    </row>
    <row r="223" spans="10:21" ht="16.05" customHeight="1" x14ac:dyDescent="0.3">
      <c r="J223" s="122"/>
      <c r="K223" s="123"/>
      <c r="L223" s="124"/>
      <c r="M223" s="118"/>
      <c r="N223" s="115"/>
      <c r="O223" s="118"/>
      <c r="P223" s="125"/>
      <c r="Q223" s="126"/>
      <c r="R223" s="126"/>
      <c r="S223" s="115"/>
      <c r="T223" s="118"/>
      <c r="U223" s="127"/>
    </row>
    <row r="224" spans="10:21" ht="16.05" customHeight="1" x14ac:dyDescent="0.3">
      <c r="J224" s="122"/>
      <c r="K224" s="123"/>
      <c r="L224" s="124"/>
      <c r="M224" s="118"/>
      <c r="N224" s="115"/>
      <c r="O224" s="118"/>
      <c r="P224" s="125"/>
      <c r="Q224" s="126"/>
      <c r="R224" s="126"/>
      <c r="S224" s="115"/>
      <c r="T224" s="118"/>
      <c r="U224" s="127"/>
    </row>
    <row r="225" spans="10:21" ht="16.05" customHeight="1" x14ac:dyDescent="0.3">
      <c r="J225" s="122"/>
      <c r="K225" s="123"/>
      <c r="L225" s="124"/>
      <c r="M225" s="118"/>
      <c r="N225" s="115"/>
      <c r="O225" s="118"/>
      <c r="P225" s="125"/>
      <c r="Q225" s="126"/>
      <c r="R225" s="126"/>
      <c r="S225" s="115"/>
      <c r="T225" s="118"/>
      <c r="U225" s="127"/>
    </row>
    <row r="226" spans="10:21" ht="16.05" customHeight="1" x14ac:dyDescent="0.3">
      <c r="J226" s="122"/>
      <c r="K226" s="123"/>
      <c r="L226" s="124"/>
      <c r="M226" s="118"/>
      <c r="N226" s="115"/>
      <c r="O226" s="118"/>
      <c r="P226" s="125"/>
      <c r="Q226" s="126"/>
      <c r="R226" s="126"/>
      <c r="S226" s="115"/>
      <c r="T226" s="118"/>
      <c r="U226" s="127"/>
    </row>
    <row r="227" spans="10:21" ht="16.05" customHeight="1" x14ac:dyDescent="0.3">
      <c r="J227" s="122"/>
      <c r="K227" s="123"/>
      <c r="L227" s="124"/>
      <c r="M227" s="118"/>
      <c r="N227" s="115"/>
      <c r="O227" s="118"/>
      <c r="P227" s="125"/>
      <c r="Q227" s="126"/>
      <c r="R227" s="126"/>
      <c r="S227" s="115"/>
      <c r="T227" s="118"/>
      <c r="U227" s="127"/>
    </row>
    <row r="228" spans="10:21" ht="16.05" customHeight="1" x14ac:dyDescent="0.3">
      <c r="J228" s="122"/>
      <c r="K228" s="123"/>
      <c r="L228" s="124"/>
      <c r="M228" s="118"/>
      <c r="N228" s="115"/>
      <c r="O228" s="118"/>
      <c r="P228" s="125"/>
      <c r="Q228" s="126"/>
      <c r="R228" s="126"/>
      <c r="S228" s="115"/>
      <c r="T228" s="118"/>
      <c r="U228" s="127"/>
    </row>
    <row r="229" spans="10:21" ht="16.05" customHeight="1" x14ac:dyDescent="0.3">
      <c r="J229" s="122"/>
      <c r="K229" s="123"/>
      <c r="L229" s="124"/>
      <c r="M229" s="118"/>
      <c r="N229" s="115"/>
      <c r="O229" s="118"/>
      <c r="P229" s="125"/>
      <c r="Q229" s="126"/>
      <c r="R229" s="126"/>
      <c r="S229" s="115"/>
      <c r="T229" s="118"/>
      <c r="U229" s="127"/>
    </row>
    <row r="230" spans="10:21" ht="16.05" customHeight="1" x14ac:dyDescent="0.3">
      <c r="J230" s="122"/>
      <c r="K230" s="123"/>
      <c r="L230" s="124"/>
      <c r="M230" s="118"/>
      <c r="N230" s="115"/>
      <c r="O230" s="118"/>
      <c r="P230" s="125"/>
      <c r="Q230" s="126"/>
      <c r="R230" s="126"/>
      <c r="S230" s="115"/>
      <c r="T230" s="118"/>
      <c r="U230" s="127"/>
    </row>
    <row r="231" spans="10:21" ht="16.05" customHeight="1" x14ac:dyDescent="0.3">
      <c r="J231" s="122"/>
      <c r="K231" s="123"/>
      <c r="L231" s="124"/>
      <c r="M231" s="118"/>
      <c r="N231" s="115"/>
      <c r="O231" s="118"/>
      <c r="P231" s="125"/>
      <c r="Q231" s="126"/>
      <c r="R231" s="126"/>
      <c r="S231" s="115"/>
      <c r="T231" s="118"/>
      <c r="U231" s="127"/>
    </row>
    <row r="232" spans="10:21" ht="16.05" customHeight="1" x14ac:dyDescent="0.3">
      <c r="J232" s="122"/>
      <c r="K232" s="123"/>
      <c r="L232" s="124"/>
      <c r="M232" s="118"/>
      <c r="N232" s="115"/>
      <c r="O232" s="118"/>
      <c r="P232" s="125"/>
      <c r="Q232" s="126"/>
      <c r="R232" s="126"/>
      <c r="S232" s="115"/>
      <c r="T232" s="118"/>
      <c r="U232" s="127"/>
    </row>
    <row r="233" spans="10:21" ht="16.05" customHeight="1" x14ac:dyDescent="0.3">
      <c r="J233" s="122"/>
      <c r="K233" s="123"/>
      <c r="L233" s="124"/>
      <c r="M233" s="118"/>
      <c r="N233" s="115"/>
      <c r="O233" s="118"/>
      <c r="P233" s="125"/>
      <c r="Q233" s="126"/>
      <c r="R233" s="126"/>
      <c r="S233" s="115"/>
      <c r="T233" s="118"/>
      <c r="U233" s="127"/>
    </row>
    <row r="234" spans="10:21" ht="16.05" customHeight="1" x14ac:dyDescent="0.3">
      <c r="J234" s="122"/>
      <c r="K234" s="123"/>
      <c r="L234" s="124"/>
      <c r="M234" s="118"/>
      <c r="N234" s="115"/>
      <c r="O234" s="118"/>
      <c r="P234" s="125"/>
      <c r="Q234" s="126"/>
      <c r="R234" s="126"/>
      <c r="S234" s="115"/>
      <c r="T234" s="118"/>
      <c r="U234" s="127"/>
    </row>
    <row r="235" spans="10:21" ht="16.05" customHeight="1" x14ac:dyDescent="0.3">
      <c r="J235" s="122"/>
      <c r="K235" s="123"/>
      <c r="L235" s="124"/>
      <c r="M235" s="118"/>
      <c r="N235" s="115"/>
      <c r="O235" s="118"/>
      <c r="P235" s="125"/>
      <c r="Q235" s="126"/>
      <c r="R235" s="126"/>
      <c r="S235" s="115"/>
      <c r="T235" s="118"/>
      <c r="U235" s="127"/>
    </row>
  </sheetData>
  <mergeCells count="18">
    <mergeCell ref="D8:H8"/>
    <mergeCell ref="B2:H2"/>
    <mergeCell ref="B3:H3"/>
    <mergeCell ref="D5:H5"/>
    <mergeCell ref="D6:H6"/>
    <mergeCell ref="D7:H7"/>
    <mergeCell ref="B92:E92"/>
    <mergeCell ref="F92:H92"/>
    <mergeCell ref="B93:E93"/>
    <mergeCell ref="F93:H93"/>
    <mergeCell ref="B94:E94"/>
    <mergeCell ref="F94:H94"/>
    <mergeCell ref="B95:E95"/>
    <mergeCell ref="F95:H95"/>
    <mergeCell ref="B96:E96"/>
    <mergeCell ref="F96:H96"/>
    <mergeCell ref="B97:E97"/>
    <mergeCell ref="F97:H97"/>
  </mergeCells>
  <dataValidations count="1">
    <dataValidation type="list" allowBlank="1" showInputMessage="1" showErrorMessage="1" sqref="U9" xr:uid="{D21EED6D-16EB-4D34-9152-CC7DC79E46BE}">
      <formula1>$V$11:$V$41</formula1>
    </dataValidation>
  </dataValidations>
  <pageMargins left="0.39370078740157483" right="0.39370078740157483" top="0.59055118110236227" bottom="0.59055118110236227" header="0.31496062992125984" footer="0.31496062992125984"/>
  <pageSetup paperSize="256" scale="83" fitToHeight="0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20CD8-07FE-47C2-BA79-1196C161044C}">
  <sheetPr>
    <tabColor rgb="FF92D050"/>
    <pageSetUpPr fitToPage="1"/>
  </sheetPr>
  <dimension ref="A1:V236"/>
  <sheetViews>
    <sheetView topLeftCell="A93" zoomScaleNormal="100" workbookViewId="0">
      <selection activeCell="M108" sqref="M108"/>
    </sheetView>
  </sheetViews>
  <sheetFormatPr defaultColWidth="9.21875" defaultRowHeight="16.05" customHeight="1" x14ac:dyDescent="0.3"/>
  <cols>
    <col min="1" max="1" width="9.21875" style="162"/>
    <col min="2" max="2" width="14.21875" style="162" bestFit="1" customWidth="1"/>
    <col min="3" max="3" width="6.21875" style="162" bestFit="1" customWidth="1"/>
    <col min="4" max="4" width="8" style="116" bestFit="1" customWidth="1"/>
    <col min="5" max="5" width="47.77734375" style="116" bestFit="1" customWidth="1"/>
    <col min="6" max="8" width="13.77734375" style="123" customWidth="1"/>
    <col min="9" max="9" width="1.77734375" style="116" bestFit="1" customWidth="1"/>
    <col min="10" max="11" width="3.77734375" style="116" bestFit="1" customWidth="1"/>
    <col min="12" max="12" width="12.77734375" style="116" bestFit="1" customWidth="1"/>
    <col min="13" max="13" width="18.21875" style="116" bestFit="1" customWidth="1"/>
    <col min="14" max="14" width="39" style="116" bestFit="1" customWidth="1"/>
    <col min="15" max="15" width="4.21875" style="116" bestFit="1" customWidth="1"/>
    <col min="16" max="16" width="34" style="116" bestFit="1" customWidth="1"/>
    <col min="17" max="17" width="20.21875" style="116" bestFit="1" customWidth="1"/>
    <col min="18" max="18" width="21" style="116" bestFit="1" customWidth="1"/>
    <col min="19" max="19" width="8" style="116" bestFit="1" customWidth="1"/>
    <col min="20" max="20" width="6.77734375" style="116" bestFit="1" customWidth="1"/>
    <col min="21" max="21" width="63.21875" style="116" bestFit="1" customWidth="1"/>
    <col min="22" max="22" width="6.77734375" style="116" bestFit="1" customWidth="1"/>
    <col min="23" max="16384" width="9.21875" style="116"/>
  </cols>
  <sheetData>
    <row r="1" spans="1:22" ht="16.05" hidden="1" customHeight="1" x14ac:dyDescent="0.3">
      <c r="B1" s="105" t="s">
        <v>6</v>
      </c>
      <c r="C1" s="105" t="s">
        <v>7</v>
      </c>
      <c r="D1" s="105" t="s">
        <v>8</v>
      </c>
      <c r="E1" s="105" t="s">
        <v>9</v>
      </c>
      <c r="F1" s="106" t="s">
        <v>10</v>
      </c>
      <c r="G1" s="106" t="s">
        <v>11</v>
      </c>
      <c r="H1" s="107" t="s">
        <v>12</v>
      </c>
      <c r="I1" s="116">
        <v>1</v>
      </c>
      <c r="J1" s="108" t="s">
        <v>38</v>
      </c>
      <c r="K1" s="108" t="s">
        <v>39</v>
      </c>
      <c r="L1" s="109" t="s">
        <v>40</v>
      </c>
      <c r="M1" s="110" t="s">
        <v>41</v>
      </c>
      <c r="N1" s="110" t="s">
        <v>42</v>
      </c>
      <c r="O1" s="110" t="s">
        <v>43</v>
      </c>
      <c r="P1" s="110" t="s">
        <v>44</v>
      </c>
      <c r="Q1" s="110" t="s">
        <v>45</v>
      </c>
      <c r="R1" s="110" t="s">
        <v>46</v>
      </c>
      <c r="S1" s="110" t="s">
        <v>47</v>
      </c>
      <c r="T1" s="110" t="s">
        <v>48</v>
      </c>
      <c r="U1" s="110" t="s">
        <v>49</v>
      </c>
      <c r="V1" s="111" t="s">
        <v>37</v>
      </c>
    </row>
    <row r="2" spans="1:22" ht="16.05" customHeight="1" x14ac:dyDescent="0.3">
      <c r="B2" s="249" t="s">
        <v>51</v>
      </c>
      <c r="C2" s="249"/>
      <c r="D2" s="249"/>
      <c r="E2" s="249"/>
      <c r="F2" s="249"/>
      <c r="G2" s="249"/>
      <c r="H2" s="249"/>
    </row>
    <row r="3" spans="1:22" ht="16.05" customHeight="1" x14ac:dyDescent="0.3">
      <c r="B3" s="249" t="s">
        <v>223</v>
      </c>
      <c r="C3" s="249"/>
      <c r="D3" s="249"/>
      <c r="E3" s="249"/>
      <c r="F3" s="249"/>
      <c r="G3" s="249"/>
      <c r="H3" s="249"/>
    </row>
    <row r="4" spans="1:22" ht="16.05" customHeight="1" x14ac:dyDescent="0.3">
      <c r="B4" s="1"/>
      <c r="C4" s="1"/>
      <c r="D4" s="1"/>
      <c r="E4" s="1"/>
      <c r="F4" s="11"/>
      <c r="G4" s="11"/>
      <c r="H4" s="11"/>
    </row>
    <row r="5" spans="1:22" ht="16.05" customHeight="1" x14ac:dyDescent="0.3">
      <c r="B5" s="12" t="s">
        <v>0</v>
      </c>
      <c r="C5" s="1"/>
      <c r="D5" s="251" t="s">
        <v>13</v>
      </c>
      <c r="E5" s="251"/>
      <c r="F5" s="251"/>
      <c r="G5" s="251"/>
      <c r="H5" s="251"/>
    </row>
    <row r="6" spans="1:22" ht="16.05" customHeight="1" x14ac:dyDescent="0.3">
      <c r="B6" s="12" t="s">
        <v>1</v>
      </c>
      <c r="C6" s="1"/>
      <c r="D6" s="251" t="s">
        <v>14</v>
      </c>
      <c r="E6" s="251"/>
      <c r="F6" s="251"/>
      <c r="G6" s="251"/>
      <c r="H6" s="251"/>
    </row>
    <row r="7" spans="1:22" ht="16.05" customHeight="1" x14ac:dyDescent="0.3">
      <c r="B7" s="12" t="s">
        <v>2</v>
      </c>
      <c r="C7" s="1"/>
      <c r="D7" s="251" t="s">
        <v>3</v>
      </c>
      <c r="E7" s="251"/>
      <c r="F7" s="251"/>
      <c r="G7" s="251"/>
      <c r="H7" s="251"/>
      <c r="I7" s="151"/>
    </row>
    <row r="8" spans="1:22" ht="16.05" customHeight="1" x14ac:dyDescent="0.3">
      <c r="B8" s="12" t="s">
        <v>4</v>
      </c>
      <c r="C8" s="1"/>
      <c r="D8" s="251" t="s">
        <v>5</v>
      </c>
      <c r="E8" s="251"/>
      <c r="F8" s="251"/>
      <c r="G8" s="251"/>
      <c r="H8" s="251"/>
      <c r="I8" s="152"/>
    </row>
    <row r="9" spans="1:22" ht="16.05" customHeight="1" x14ac:dyDescent="0.3">
      <c r="B9" s="219"/>
      <c r="C9" s="219"/>
      <c r="D9" s="219"/>
      <c r="E9" s="220"/>
      <c r="F9" s="221"/>
      <c r="G9" s="222"/>
      <c r="H9" s="221"/>
      <c r="J9" s="115"/>
      <c r="L9" s="154">
        <v>2</v>
      </c>
      <c r="M9" s="118"/>
      <c r="N9" s="115"/>
      <c r="O9" s="115"/>
      <c r="P9" s="115"/>
      <c r="Q9" s="115"/>
      <c r="R9" s="115"/>
      <c r="S9" s="115"/>
      <c r="T9" s="111" t="s">
        <v>37</v>
      </c>
      <c r="U9" s="115"/>
      <c r="V9" s="115"/>
    </row>
    <row r="10" spans="1:22" s="187" customFormat="1" ht="27.6" x14ac:dyDescent="0.3">
      <c r="A10" s="218"/>
      <c r="B10" s="119" t="s">
        <v>6</v>
      </c>
      <c r="C10" s="119" t="s">
        <v>7</v>
      </c>
      <c r="D10" s="119" t="s">
        <v>8</v>
      </c>
      <c r="E10" s="119" t="s">
        <v>9</v>
      </c>
      <c r="F10" s="120" t="s">
        <v>80</v>
      </c>
      <c r="G10" s="120" t="s">
        <v>79</v>
      </c>
      <c r="H10" s="121" t="s">
        <v>12</v>
      </c>
      <c r="J10" s="197" t="s">
        <v>38</v>
      </c>
      <c r="K10" s="197" t="s">
        <v>39</v>
      </c>
      <c r="L10" s="198" t="s">
        <v>40</v>
      </c>
      <c r="M10" s="199" t="s">
        <v>41</v>
      </c>
      <c r="N10" s="199" t="s">
        <v>42</v>
      </c>
      <c r="O10" s="199" t="s">
        <v>43</v>
      </c>
      <c r="P10" s="199" t="s">
        <v>44</v>
      </c>
      <c r="Q10" s="199" t="s">
        <v>45</v>
      </c>
      <c r="R10" s="199" t="s">
        <v>46</v>
      </c>
      <c r="S10" s="199" t="s">
        <v>47</v>
      </c>
      <c r="T10" s="199" t="s">
        <v>48</v>
      </c>
      <c r="U10" s="199" t="s">
        <v>49</v>
      </c>
      <c r="V10" s="195" t="s">
        <v>37</v>
      </c>
    </row>
    <row r="11" spans="1:22" ht="20.100000000000001" customHeight="1" x14ac:dyDescent="0.3">
      <c r="B11" s="104">
        <v>46054</v>
      </c>
      <c r="C11" s="155"/>
      <c r="D11" s="155"/>
      <c r="E11" s="156" t="s">
        <v>124</v>
      </c>
      <c r="F11" s="102"/>
      <c r="G11" s="157"/>
      <c r="H11" s="102">
        <f>'JAN26'!H82</f>
        <v>162920510.03000003</v>
      </c>
      <c r="J11" s="122">
        <f t="shared" ref="J11:J74" si="0">D11</f>
        <v>0</v>
      </c>
      <c r="K11" s="123">
        <f t="shared" ref="K11:K74" si="1">DAY(B11)</f>
        <v>1</v>
      </c>
      <c r="L11" s="124" t="str">
        <f t="shared" ref="L11:L75" si="2">PROPER(TRIM(MID(SUBSTITUTE($B$3," ",REPT(" ",99)),99*INT((LEN($B$3)-LEN(SUBSTITUTE($B$3," ","")))/2),99)))</f>
        <v>Februari</v>
      </c>
      <c r="M11" s="118" t="str">
        <f t="shared" ref="M11:M74" si="3">IF(J11&lt;1," ","JV-KB/TK-"&amp;$L$11&amp;"-"&amp;J11)</f>
        <v xml:space="preserve"> </v>
      </c>
      <c r="N11" s="115" t="str">
        <f t="shared" ref="N11:N74" si="4">"KB/TK "&amp;E11</f>
        <v>KB/TK Saldo Bulan Lalu</v>
      </c>
      <c r="O11" s="118" t="s">
        <v>127</v>
      </c>
      <c r="P11" s="125" t="str">
        <f t="shared" ref="P11:P74" si="5">E11</f>
        <v>Saldo Bulan Lalu</v>
      </c>
      <c r="Q11" s="126">
        <f t="shared" ref="Q11:Q74" si="6">F11+G11</f>
        <v>0</v>
      </c>
      <c r="R11" s="126">
        <f t="shared" ref="R11:R74" si="7">Q11</f>
        <v>0</v>
      </c>
      <c r="S11" s="115"/>
      <c r="T11" s="118" t="str">
        <f t="shared" ref="T11:T75" si="8">$T$10</f>
        <v>UNIT</v>
      </c>
      <c r="U11" s="127" t="str">
        <f t="shared" ref="U11:U74" si="9">CONCATENATE(T11,N11)</f>
        <v>UNITKB/TK Saldo Bulan Lalu</v>
      </c>
      <c r="V11" s="111"/>
    </row>
    <row r="12" spans="1:22" ht="20.100000000000001" customHeight="1" x14ac:dyDescent="0.3">
      <c r="A12" s="162">
        <v>1</v>
      </c>
      <c r="B12" s="104">
        <v>46054</v>
      </c>
      <c r="C12" s="155">
        <v>511110</v>
      </c>
      <c r="D12" s="155">
        <v>1</v>
      </c>
      <c r="E12" s="156" t="s">
        <v>100</v>
      </c>
      <c r="F12" s="102"/>
      <c r="G12" s="103">
        <v>1478700</v>
      </c>
      <c r="H12" s="158">
        <f>H11+F12-G12</f>
        <v>161441810.03000003</v>
      </c>
      <c r="J12" s="122">
        <f t="shared" si="0"/>
        <v>1</v>
      </c>
      <c r="K12" s="123">
        <f t="shared" si="1"/>
        <v>1</v>
      </c>
      <c r="L12" s="124" t="str">
        <f t="shared" si="2"/>
        <v>Februari</v>
      </c>
      <c r="M12" s="118" t="str">
        <f t="shared" si="3"/>
        <v>JV-KB/TK-Februari-1</v>
      </c>
      <c r="N12" s="115" t="str">
        <f t="shared" si="4"/>
        <v xml:space="preserve">KB/TK Mengundang Tokoh </v>
      </c>
      <c r="O12" s="118" t="s">
        <v>127</v>
      </c>
      <c r="P12" s="125" t="str">
        <f t="shared" si="5"/>
        <v xml:space="preserve">Mengundang Tokoh </v>
      </c>
      <c r="Q12" s="126">
        <f t="shared" si="6"/>
        <v>1478700</v>
      </c>
      <c r="R12" s="126">
        <f t="shared" si="7"/>
        <v>1478700</v>
      </c>
      <c r="S12" s="115"/>
      <c r="T12" s="118" t="str">
        <f t="shared" si="8"/>
        <v>UNIT</v>
      </c>
      <c r="U12" s="127" t="str">
        <f t="shared" si="9"/>
        <v xml:space="preserve">UNITKB/TK Mengundang Tokoh </v>
      </c>
      <c r="V12" s="111"/>
    </row>
    <row r="13" spans="1:22" ht="20.100000000000001" customHeight="1" x14ac:dyDescent="0.3">
      <c r="A13" s="162">
        <v>2</v>
      </c>
      <c r="B13" s="104">
        <v>46054</v>
      </c>
      <c r="C13" s="155">
        <v>511115</v>
      </c>
      <c r="D13" s="155">
        <v>2</v>
      </c>
      <c r="E13" s="156" t="s">
        <v>226</v>
      </c>
      <c r="F13" s="102"/>
      <c r="G13" s="103">
        <v>9025300</v>
      </c>
      <c r="H13" s="158">
        <f t="shared" ref="H13:H76" si="10">H12+F13-G13</f>
        <v>152416510.03000003</v>
      </c>
      <c r="J13" s="122">
        <f t="shared" si="0"/>
        <v>2</v>
      </c>
      <c r="K13" s="123">
        <f t="shared" si="1"/>
        <v>1</v>
      </c>
      <c r="L13" s="124" t="str">
        <f t="shared" si="2"/>
        <v>Februari</v>
      </c>
      <c r="M13" s="118" t="str">
        <f t="shared" si="3"/>
        <v>JV-KB/TK-Februari-2</v>
      </c>
      <c r="N13" s="115" t="str">
        <f t="shared" si="4"/>
        <v xml:space="preserve">KB/TK Outdoor Study </v>
      </c>
      <c r="O13" s="118" t="s">
        <v>127</v>
      </c>
      <c r="P13" s="125" t="str">
        <f t="shared" si="5"/>
        <v xml:space="preserve">Outdoor Study </v>
      </c>
      <c r="Q13" s="126">
        <f t="shared" si="6"/>
        <v>9025300</v>
      </c>
      <c r="R13" s="126">
        <f t="shared" si="7"/>
        <v>9025300</v>
      </c>
      <c r="S13" s="115"/>
      <c r="T13" s="118" t="str">
        <f t="shared" si="8"/>
        <v>UNIT</v>
      </c>
      <c r="U13" s="127" t="str">
        <f t="shared" si="9"/>
        <v xml:space="preserve">UNITKB/TK Outdoor Study </v>
      </c>
      <c r="V13" s="111"/>
    </row>
    <row r="14" spans="1:22" ht="20.100000000000001" customHeight="1" x14ac:dyDescent="0.3">
      <c r="A14" s="162">
        <v>3</v>
      </c>
      <c r="B14" s="104">
        <v>46055</v>
      </c>
      <c r="C14" s="155"/>
      <c r="D14" s="155"/>
      <c r="E14" s="156" t="s">
        <v>239</v>
      </c>
      <c r="F14" s="102"/>
      <c r="G14" s="103">
        <v>10000</v>
      </c>
      <c r="H14" s="158">
        <f t="shared" si="10"/>
        <v>152406510.03000003</v>
      </c>
      <c r="J14" s="122">
        <f t="shared" si="0"/>
        <v>0</v>
      </c>
      <c r="K14" s="123">
        <f t="shared" si="1"/>
        <v>2</v>
      </c>
      <c r="L14" s="124" t="str">
        <f t="shared" si="2"/>
        <v>Februari</v>
      </c>
      <c r="M14" s="118" t="str">
        <f t="shared" si="3"/>
        <v xml:space="preserve"> </v>
      </c>
      <c r="N14" s="115" t="str">
        <f t="shared" si="4"/>
        <v>KB/TK By. Adm. BSINet Jan 26</v>
      </c>
      <c r="O14" s="118" t="s">
        <v>127</v>
      </c>
      <c r="P14" s="125" t="str">
        <f t="shared" si="5"/>
        <v>By. Adm. BSINet Jan 26</v>
      </c>
      <c r="Q14" s="126">
        <f t="shared" si="6"/>
        <v>10000</v>
      </c>
      <c r="R14" s="126">
        <f t="shared" si="7"/>
        <v>10000</v>
      </c>
      <c r="S14" s="115"/>
      <c r="T14" s="118" t="str">
        <f t="shared" si="8"/>
        <v>UNIT</v>
      </c>
      <c r="U14" s="127" t="str">
        <f t="shared" si="9"/>
        <v>UNITKB/TK By. Adm. BSINet Jan 26</v>
      </c>
      <c r="V14" s="111"/>
    </row>
    <row r="15" spans="1:22" ht="20.100000000000001" customHeight="1" x14ac:dyDescent="0.3">
      <c r="A15" s="162">
        <v>4</v>
      </c>
      <c r="B15" s="104">
        <v>46055</v>
      </c>
      <c r="C15" s="155"/>
      <c r="D15" s="155"/>
      <c r="E15" s="156" t="s">
        <v>231</v>
      </c>
      <c r="F15" s="102">
        <v>6000000</v>
      </c>
      <c r="G15" s="103"/>
      <c r="H15" s="158">
        <f t="shared" si="10"/>
        <v>158406510.03000003</v>
      </c>
      <c r="J15" s="122">
        <f t="shared" si="0"/>
        <v>0</v>
      </c>
      <c r="K15" s="123">
        <f t="shared" si="1"/>
        <v>2</v>
      </c>
      <c r="L15" s="124" t="str">
        <f t="shared" si="2"/>
        <v>Februari</v>
      </c>
      <c r="M15" s="118" t="str">
        <f t="shared" si="3"/>
        <v xml:space="preserve"> </v>
      </c>
      <c r="N15" s="115" t="str">
        <f t="shared" si="4"/>
        <v>KB/TK Pengambilan Droping (Festival Banyumas)</v>
      </c>
      <c r="O15" s="118" t="s">
        <v>127</v>
      </c>
      <c r="P15" s="125" t="str">
        <f t="shared" si="5"/>
        <v>Pengambilan Droping (Festival Banyumas)</v>
      </c>
      <c r="Q15" s="126">
        <f t="shared" si="6"/>
        <v>6000000</v>
      </c>
      <c r="R15" s="126">
        <f t="shared" si="7"/>
        <v>6000000</v>
      </c>
      <c r="S15" s="115"/>
      <c r="T15" s="118" t="str">
        <f t="shared" si="8"/>
        <v>UNIT</v>
      </c>
      <c r="U15" s="127" t="str">
        <f t="shared" si="9"/>
        <v>UNITKB/TK Pengambilan Droping (Festival Banyumas)</v>
      </c>
      <c r="V15" s="111"/>
    </row>
    <row r="16" spans="1:22" ht="20.100000000000001" customHeight="1" x14ac:dyDescent="0.3">
      <c r="A16" s="162">
        <v>5</v>
      </c>
      <c r="B16" s="104">
        <v>46055</v>
      </c>
      <c r="C16" s="155"/>
      <c r="D16" s="155"/>
      <c r="E16" s="156" t="s">
        <v>151</v>
      </c>
      <c r="F16" s="102"/>
      <c r="G16" s="103">
        <v>6000000</v>
      </c>
      <c r="H16" s="158">
        <f t="shared" si="10"/>
        <v>152406510.03000003</v>
      </c>
      <c r="J16" s="122">
        <f t="shared" si="0"/>
        <v>0</v>
      </c>
      <c r="K16" s="123">
        <f t="shared" si="1"/>
        <v>2</v>
      </c>
      <c r="L16" s="124" t="str">
        <f t="shared" si="2"/>
        <v>Februari</v>
      </c>
      <c r="M16" s="118" t="str">
        <f t="shared" si="3"/>
        <v xml:space="preserve"> </v>
      </c>
      <c r="N16" s="115" t="str">
        <f t="shared" si="4"/>
        <v>KB/TK Diterima kas tunai di Bendahara</v>
      </c>
      <c r="O16" s="118" t="s">
        <v>127</v>
      </c>
      <c r="P16" s="125" t="str">
        <f t="shared" si="5"/>
        <v>Diterima kas tunai di Bendahara</v>
      </c>
      <c r="Q16" s="126">
        <f t="shared" si="6"/>
        <v>6000000</v>
      </c>
      <c r="R16" s="126">
        <f t="shared" si="7"/>
        <v>6000000</v>
      </c>
      <c r="S16" s="115"/>
      <c r="T16" s="118" t="str">
        <f t="shared" si="8"/>
        <v>UNIT</v>
      </c>
      <c r="U16" s="127" t="str">
        <f t="shared" si="9"/>
        <v>UNITKB/TK Diterima kas tunai di Bendahara</v>
      </c>
      <c r="V16" s="111"/>
    </row>
    <row r="17" spans="1:22" ht="20.100000000000001" customHeight="1" x14ac:dyDescent="0.3">
      <c r="A17" s="162">
        <v>6</v>
      </c>
      <c r="B17" s="104">
        <v>46055</v>
      </c>
      <c r="C17" s="155">
        <v>530701</v>
      </c>
      <c r="D17" s="155">
        <v>3</v>
      </c>
      <c r="E17" s="156" t="s">
        <v>33</v>
      </c>
      <c r="F17" s="102"/>
      <c r="G17" s="103">
        <v>560000</v>
      </c>
      <c r="H17" s="158">
        <f t="shared" si="10"/>
        <v>151846510.03000003</v>
      </c>
      <c r="J17" s="122">
        <f t="shared" si="0"/>
        <v>3</v>
      </c>
      <c r="K17" s="123">
        <f t="shared" si="1"/>
        <v>2</v>
      </c>
      <c r="L17" s="124" t="str">
        <f t="shared" si="2"/>
        <v>Februari</v>
      </c>
      <c r="M17" s="118" t="str">
        <f t="shared" si="3"/>
        <v>JV-KB/TK-Februari-3</v>
      </c>
      <c r="N17" s="115" t="str">
        <f t="shared" si="4"/>
        <v xml:space="preserve">KB/TK Air mineral galon </v>
      </c>
      <c r="O17" s="118" t="s">
        <v>127</v>
      </c>
      <c r="P17" s="125" t="str">
        <f t="shared" si="5"/>
        <v xml:space="preserve">Air mineral galon </v>
      </c>
      <c r="Q17" s="126">
        <f t="shared" si="6"/>
        <v>560000</v>
      </c>
      <c r="R17" s="126">
        <f t="shared" si="7"/>
        <v>560000</v>
      </c>
      <c r="S17" s="115"/>
      <c r="T17" s="118" t="str">
        <f t="shared" si="8"/>
        <v>UNIT</v>
      </c>
      <c r="U17" s="127" t="str">
        <f t="shared" si="9"/>
        <v xml:space="preserve">UNITKB/TK Air mineral galon </v>
      </c>
      <c r="V17" s="111"/>
    </row>
    <row r="18" spans="1:22" ht="20.100000000000001" customHeight="1" x14ac:dyDescent="0.3">
      <c r="A18" s="162">
        <v>7</v>
      </c>
      <c r="B18" s="104">
        <v>46055</v>
      </c>
      <c r="C18" s="155">
        <v>530906</v>
      </c>
      <c r="D18" s="155">
        <v>4</v>
      </c>
      <c r="E18" s="156" t="s">
        <v>94</v>
      </c>
      <c r="F18" s="102"/>
      <c r="G18" s="103">
        <v>20000</v>
      </c>
      <c r="H18" s="158">
        <f t="shared" si="10"/>
        <v>151826510.03000003</v>
      </c>
      <c r="J18" s="122">
        <f t="shared" si="0"/>
        <v>4</v>
      </c>
      <c r="K18" s="123">
        <f t="shared" si="1"/>
        <v>2</v>
      </c>
      <c r="L18" s="124" t="str">
        <f t="shared" si="2"/>
        <v>Februari</v>
      </c>
      <c r="M18" s="118" t="str">
        <f t="shared" si="3"/>
        <v>JV-KB/TK-Februari-4</v>
      </c>
      <c r="N18" s="115" t="str">
        <f t="shared" si="4"/>
        <v>KB/TK GOPTKI</v>
      </c>
      <c r="O18" s="118" t="s">
        <v>127</v>
      </c>
      <c r="P18" s="125" t="str">
        <f t="shared" si="5"/>
        <v>GOPTKI</v>
      </c>
      <c r="Q18" s="126">
        <f t="shared" si="6"/>
        <v>20000</v>
      </c>
      <c r="R18" s="126">
        <f t="shared" si="7"/>
        <v>20000</v>
      </c>
      <c r="S18" s="115"/>
      <c r="T18" s="118" t="str">
        <f t="shared" si="8"/>
        <v>UNIT</v>
      </c>
      <c r="U18" s="127" t="str">
        <f t="shared" si="9"/>
        <v>UNITKB/TK GOPTKI</v>
      </c>
      <c r="V18" s="111"/>
    </row>
    <row r="19" spans="1:22" ht="20.100000000000001" customHeight="1" x14ac:dyDescent="0.3">
      <c r="A19" s="162">
        <v>8</v>
      </c>
      <c r="B19" s="104">
        <v>46056</v>
      </c>
      <c r="C19" s="155"/>
      <c r="D19" s="155"/>
      <c r="E19" s="156" t="s">
        <v>22</v>
      </c>
      <c r="F19" s="102"/>
      <c r="G19" s="103">
        <v>10000</v>
      </c>
      <c r="H19" s="158">
        <f t="shared" si="10"/>
        <v>151816510.03000003</v>
      </c>
      <c r="J19" s="122">
        <f t="shared" si="0"/>
        <v>0</v>
      </c>
      <c r="K19" s="123">
        <f t="shared" si="1"/>
        <v>3</v>
      </c>
      <c r="L19" s="124" t="str">
        <f t="shared" si="2"/>
        <v>Februari</v>
      </c>
      <c r="M19" s="118" t="str">
        <f t="shared" si="3"/>
        <v xml:space="preserve"> </v>
      </c>
      <c r="N19" s="115" t="str">
        <f t="shared" si="4"/>
        <v>KB/TK Biaya Administrasi</v>
      </c>
      <c r="O19" s="118" t="s">
        <v>127</v>
      </c>
      <c r="P19" s="125" t="str">
        <f t="shared" si="5"/>
        <v>Biaya Administrasi</v>
      </c>
      <c r="Q19" s="126">
        <f t="shared" si="6"/>
        <v>10000</v>
      </c>
      <c r="R19" s="126">
        <f t="shared" si="7"/>
        <v>10000</v>
      </c>
      <c r="S19" s="115"/>
      <c r="T19" s="118" t="str">
        <f t="shared" si="8"/>
        <v>UNIT</v>
      </c>
      <c r="U19" s="127" t="str">
        <f t="shared" si="9"/>
        <v>UNITKB/TK Biaya Administrasi</v>
      </c>
      <c r="V19" s="111"/>
    </row>
    <row r="20" spans="1:22" ht="20.100000000000001" customHeight="1" x14ac:dyDescent="0.3">
      <c r="A20" s="162">
        <v>9</v>
      </c>
      <c r="B20" s="104">
        <v>46057</v>
      </c>
      <c r="C20" s="155"/>
      <c r="D20" s="155"/>
      <c r="E20" s="156" t="s">
        <v>232</v>
      </c>
      <c r="F20" s="102">
        <v>10000000</v>
      </c>
      <c r="G20" s="103"/>
      <c r="H20" s="158">
        <f t="shared" si="10"/>
        <v>161816510.03000003</v>
      </c>
      <c r="J20" s="122">
        <f t="shared" si="0"/>
        <v>0</v>
      </c>
      <c r="K20" s="123">
        <f t="shared" si="1"/>
        <v>4</v>
      </c>
      <c r="L20" s="124" t="str">
        <f t="shared" si="2"/>
        <v>Februari</v>
      </c>
      <c r="M20" s="118" t="str">
        <f t="shared" si="3"/>
        <v xml:space="preserve"> </v>
      </c>
      <c r="N20" s="115" t="str">
        <f t="shared" si="4"/>
        <v>KB/TK Pengambilan Droping (Operasional Sekolah)</v>
      </c>
      <c r="O20" s="118" t="s">
        <v>127</v>
      </c>
      <c r="P20" s="125" t="str">
        <f t="shared" si="5"/>
        <v>Pengambilan Droping (Operasional Sekolah)</v>
      </c>
      <c r="Q20" s="126">
        <f t="shared" si="6"/>
        <v>10000000</v>
      </c>
      <c r="R20" s="126">
        <f t="shared" si="7"/>
        <v>10000000</v>
      </c>
      <c r="S20" s="115"/>
      <c r="T20" s="118" t="str">
        <f t="shared" si="8"/>
        <v>UNIT</v>
      </c>
      <c r="U20" s="127" t="str">
        <f t="shared" si="9"/>
        <v>UNITKB/TK Pengambilan Droping (Operasional Sekolah)</v>
      </c>
      <c r="V20" s="111"/>
    </row>
    <row r="21" spans="1:22" ht="20.100000000000001" customHeight="1" x14ac:dyDescent="0.3">
      <c r="A21" s="162">
        <v>10</v>
      </c>
      <c r="B21" s="104">
        <v>46057</v>
      </c>
      <c r="C21" s="155"/>
      <c r="D21" s="155"/>
      <c r="E21" s="156" t="s">
        <v>151</v>
      </c>
      <c r="F21" s="102"/>
      <c r="G21" s="103">
        <v>10000000</v>
      </c>
      <c r="H21" s="158">
        <f t="shared" si="10"/>
        <v>151816510.03000003</v>
      </c>
      <c r="J21" s="122">
        <f t="shared" si="0"/>
        <v>0</v>
      </c>
      <c r="K21" s="123">
        <f t="shared" si="1"/>
        <v>4</v>
      </c>
      <c r="L21" s="124" t="str">
        <f t="shared" si="2"/>
        <v>Februari</v>
      </c>
      <c r="M21" s="118" t="str">
        <f t="shared" si="3"/>
        <v xml:space="preserve"> </v>
      </c>
      <c r="N21" s="115" t="str">
        <f t="shared" si="4"/>
        <v>KB/TK Diterima kas tunai di Bendahara</v>
      </c>
      <c r="O21" s="118" t="s">
        <v>127</v>
      </c>
      <c r="P21" s="125" t="str">
        <f t="shared" si="5"/>
        <v>Diterima kas tunai di Bendahara</v>
      </c>
      <c r="Q21" s="126">
        <f t="shared" si="6"/>
        <v>10000000</v>
      </c>
      <c r="R21" s="126">
        <f t="shared" si="7"/>
        <v>10000000</v>
      </c>
      <c r="S21" s="115"/>
      <c r="T21" s="118" t="str">
        <f t="shared" si="8"/>
        <v>UNIT</v>
      </c>
      <c r="U21" s="127" t="str">
        <f t="shared" si="9"/>
        <v>UNITKB/TK Diterima kas tunai di Bendahara</v>
      </c>
      <c r="V21" s="111"/>
    </row>
    <row r="22" spans="1:22" ht="20.100000000000001" customHeight="1" x14ac:dyDescent="0.3">
      <c r="A22" s="162">
        <v>11</v>
      </c>
      <c r="B22" s="104">
        <v>46057</v>
      </c>
      <c r="C22" s="155">
        <v>511404</v>
      </c>
      <c r="D22" s="155">
        <v>5</v>
      </c>
      <c r="E22" s="156" t="s">
        <v>82</v>
      </c>
      <c r="F22" s="102"/>
      <c r="G22" s="103">
        <v>75000</v>
      </c>
      <c r="H22" s="158">
        <f t="shared" si="10"/>
        <v>151741510.03000003</v>
      </c>
      <c r="J22" s="122">
        <f t="shared" si="0"/>
        <v>5</v>
      </c>
      <c r="K22" s="123">
        <f t="shared" si="1"/>
        <v>4</v>
      </c>
      <c r="L22" s="124" t="str">
        <f t="shared" si="2"/>
        <v>Februari</v>
      </c>
      <c r="M22" s="118" t="str">
        <f t="shared" si="3"/>
        <v>JV-KB/TK-Februari-5</v>
      </c>
      <c r="N22" s="115" t="str">
        <f t="shared" si="4"/>
        <v>KB/TK Pelaksanaan Lomba tk kabupaten</v>
      </c>
      <c r="O22" s="118" t="s">
        <v>127</v>
      </c>
      <c r="P22" s="125" t="str">
        <f t="shared" si="5"/>
        <v>Pelaksanaan Lomba tk kabupaten</v>
      </c>
      <c r="Q22" s="126">
        <f t="shared" si="6"/>
        <v>75000</v>
      </c>
      <c r="R22" s="126">
        <f t="shared" si="7"/>
        <v>75000</v>
      </c>
      <c r="S22" s="115"/>
      <c r="T22" s="118" t="str">
        <f t="shared" si="8"/>
        <v>UNIT</v>
      </c>
      <c r="U22" s="127" t="str">
        <f t="shared" si="9"/>
        <v>UNITKB/TK Pelaksanaan Lomba tk kabupaten</v>
      </c>
      <c r="V22" s="111"/>
    </row>
    <row r="23" spans="1:22" ht="20.100000000000001" customHeight="1" x14ac:dyDescent="0.3">
      <c r="A23" s="162">
        <v>12</v>
      </c>
      <c r="B23" s="104">
        <v>46057</v>
      </c>
      <c r="C23" s="155">
        <v>530914</v>
      </c>
      <c r="D23" s="155">
        <v>6</v>
      </c>
      <c r="E23" s="101" t="s">
        <v>69</v>
      </c>
      <c r="F23" s="102"/>
      <c r="G23" s="102">
        <v>670000</v>
      </c>
      <c r="H23" s="158">
        <f t="shared" si="10"/>
        <v>151071510.03000003</v>
      </c>
      <c r="J23" s="122">
        <f t="shared" si="0"/>
        <v>6</v>
      </c>
      <c r="K23" s="123">
        <f t="shared" si="1"/>
        <v>4</v>
      </c>
      <c r="L23" s="124" t="str">
        <f t="shared" si="2"/>
        <v>Februari</v>
      </c>
      <c r="M23" s="118" t="str">
        <f t="shared" si="3"/>
        <v>JV-KB/TK-Februari-6</v>
      </c>
      <c r="N23" s="115" t="str">
        <f t="shared" si="4"/>
        <v>KB/TK KKG/MGMP</v>
      </c>
      <c r="O23" s="118" t="s">
        <v>127</v>
      </c>
      <c r="P23" s="125" t="str">
        <f t="shared" si="5"/>
        <v>KKG/MGMP</v>
      </c>
      <c r="Q23" s="126">
        <f t="shared" si="6"/>
        <v>670000</v>
      </c>
      <c r="R23" s="126">
        <f t="shared" si="7"/>
        <v>670000</v>
      </c>
      <c r="S23" s="115"/>
      <c r="T23" s="118" t="str">
        <f t="shared" si="8"/>
        <v>UNIT</v>
      </c>
      <c r="U23" s="127" t="str">
        <f t="shared" si="9"/>
        <v>UNITKB/TK KKG/MGMP</v>
      </c>
      <c r="V23" s="111"/>
    </row>
    <row r="24" spans="1:22" ht="20.100000000000001" customHeight="1" x14ac:dyDescent="0.3">
      <c r="A24" s="162">
        <v>13</v>
      </c>
      <c r="B24" s="104">
        <v>46057</v>
      </c>
      <c r="C24" s="155"/>
      <c r="D24" s="155"/>
      <c r="E24" s="101" t="s">
        <v>160</v>
      </c>
      <c r="F24" s="102">
        <v>10000000</v>
      </c>
      <c r="G24" s="102"/>
      <c r="H24" s="158">
        <f t="shared" si="10"/>
        <v>161071510.03000003</v>
      </c>
      <c r="J24" s="122">
        <f t="shared" si="0"/>
        <v>0</v>
      </c>
      <c r="K24" s="123">
        <f t="shared" si="1"/>
        <v>4</v>
      </c>
      <c r="L24" s="124" t="str">
        <f t="shared" si="2"/>
        <v>Februari</v>
      </c>
      <c r="M24" s="118" t="str">
        <f t="shared" si="3"/>
        <v xml:space="preserve"> </v>
      </c>
      <c r="N24" s="115" t="str">
        <f t="shared" si="4"/>
        <v>KB/TK Pengambilan Droping</v>
      </c>
      <c r="O24" s="118" t="s">
        <v>127</v>
      </c>
      <c r="P24" s="125" t="str">
        <f t="shared" si="5"/>
        <v>Pengambilan Droping</v>
      </c>
      <c r="Q24" s="126">
        <f t="shared" si="6"/>
        <v>10000000</v>
      </c>
      <c r="R24" s="126">
        <f t="shared" si="7"/>
        <v>10000000</v>
      </c>
      <c r="S24" s="115"/>
      <c r="T24" s="118" t="str">
        <f t="shared" si="8"/>
        <v>UNIT</v>
      </c>
      <c r="U24" s="127" t="str">
        <f t="shared" si="9"/>
        <v>UNITKB/TK Pengambilan Droping</v>
      </c>
      <c r="V24" s="111"/>
    </row>
    <row r="25" spans="1:22" ht="20.100000000000001" customHeight="1" x14ac:dyDescent="0.3">
      <c r="A25" s="162">
        <v>14</v>
      </c>
      <c r="B25" s="104">
        <v>46057</v>
      </c>
      <c r="C25" s="155"/>
      <c r="D25" s="155"/>
      <c r="E25" s="156" t="s">
        <v>151</v>
      </c>
      <c r="F25" s="102"/>
      <c r="G25" s="103">
        <v>10000000</v>
      </c>
      <c r="H25" s="158">
        <f t="shared" si="10"/>
        <v>151071510.03000003</v>
      </c>
      <c r="J25" s="122">
        <f t="shared" si="0"/>
        <v>0</v>
      </c>
      <c r="K25" s="123">
        <f t="shared" si="1"/>
        <v>4</v>
      </c>
      <c r="L25" s="124" t="str">
        <f t="shared" si="2"/>
        <v>Februari</v>
      </c>
      <c r="M25" s="118" t="str">
        <f t="shared" si="3"/>
        <v xml:space="preserve"> </v>
      </c>
      <c r="N25" s="115" t="str">
        <f t="shared" si="4"/>
        <v>KB/TK Diterima kas tunai di Bendahara</v>
      </c>
      <c r="O25" s="118" t="s">
        <v>127</v>
      </c>
      <c r="P25" s="125" t="str">
        <f t="shared" si="5"/>
        <v>Diterima kas tunai di Bendahara</v>
      </c>
      <c r="Q25" s="126">
        <f t="shared" si="6"/>
        <v>10000000</v>
      </c>
      <c r="R25" s="126">
        <f t="shared" si="7"/>
        <v>10000000</v>
      </c>
      <c r="S25" s="115"/>
      <c r="T25" s="118" t="str">
        <f t="shared" si="8"/>
        <v>UNIT</v>
      </c>
      <c r="U25" s="127" t="str">
        <f t="shared" si="9"/>
        <v>UNITKB/TK Diterima kas tunai di Bendahara</v>
      </c>
      <c r="V25" s="111"/>
    </row>
    <row r="26" spans="1:22" ht="20.100000000000001" customHeight="1" x14ac:dyDescent="0.3">
      <c r="A26" s="162">
        <v>15</v>
      </c>
      <c r="B26" s="104">
        <v>46058</v>
      </c>
      <c r="C26" s="155"/>
      <c r="D26" s="155"/>
      <c r="E26" s="156" t="s">
        <v>233</v>
      </c>
      <c r="F26" s="102">
        <v>11616000</v>
      </c>
      <c r="G26" s="103"/>
      <c r="H26" s="158">
        <f t="shared" si="10"/>
        <v>162687510.03000003</v>
      </c>
      <c r="J26" s="122">
        <f t="shared" si="0"/>
        <v>0</v>
      </c>
      <c r="K26" s="123">
        <f t="shared" si="1"/>
        <v>5</v>
      </c>
      <c r="L26" s="124" t="str">
        <f t="shared" si="2"/>
        <v>Februari</v>
      </c>
      <c r="M26" s="118" t="str">
        <f t="shared" si="3"/>
        <v xml:space="preserve"> </v>
      </c>
      <c r="N26" s="115" t="str">
        <f t="shared" si="4"/>
        <v>KB/TK Pengambilan Droping (Gema Qurani)</v>
      </c>
      <c r="O26" s="118" t="s">
        <v>127</v>
      </c>
      <c r="P26" s="125" t="str">
        <f t="shared" si="5"/>
        <v>Pengambilan Droping (Gema Qurani)</v>
      </c>
      <c r="Q26" s="126">
        <f t="shared" si="6"/>
        <v>11616000</v>
      </c>
      <c r="R26" s="126">
        <f t="shared" si="7"/>
        <v>11616000</v>
      </c>
      <c r="S26" s="115"/>
      <c r="T26" s="118" t="str">
        <f t="shared" si="8"/>
        <v>UNIT</v>
      </c>
      <c r="U26" s="127" t="str">
        <f t="shared" si="9"/>
        <v>UNITKB/TK Pengambilan Droping (Gema Qurani)</v>
      </c>
      <c r="V26" s="111"/>
    </row>
    <row r="27" spans="1:22" ht="20.100000000000001" customHeight="1" x14ac:dyDescent="0.3">
      <c r="A27" s="162">
        <v>16</v>
      </c>
      <c r="B27" s="104">
        <v>46058</v>
      </c>
      <c r="C27" s="155"/>
      <c r="D27" s="155"/>
      <c r="E27" s="156" t="s">
        <v>151</v>
      </c>
      <c r="F27" s="102"/>
      <c r="G27" s="102">
        <v>11616000</v>
      </c>
      <c r="H27" s="158">
        <f t="shared" si="10"/>
        <v>151071510.03000003</v>
      </c>
      <c r="J27" s="122">
        <f t="shared" si="0"/>
        <v>0</v>
      </c>
      <c r="K27" s="123">
        <f t="shared" si="1"/>
        <v>5</v>
      </c>
      <c r="L27" s="124" t="str">
        <f t="shared" si="2"/>
        <v>Februari</v>
      </c>
      <c r="M27" s="118" t="str">
        <f t="shared" si="3"/>
        <v xml:space="preserve"> </v>
      </c>
      <c r="N27" s="115" t="str">
        <f t="shared" si="4"/>
        <v>KB/TK Diterima kas tunai di Bendahara</v>
      </c>
      <c r="O27" s="118" t="s">
        <v>127</v>
      </c>
      <c r="P27" s="125" t="str">
        <f t="shared" si="5"/>
        <v>Diterima kas tunai di Bendahara</v>
      </c>
      <c r="Q27" s="126">
        <f t="shared" si="6"/>
        <v>11616000</v>
      </c>
      <c r="R27" s="126">
        <f t="shared" si="7"/>
        <v>11616000</v>
      </c>
      <c r="S27" s="115"/>
      <c r="T27" s="118" t="str">
        <f t="shared" si="8"/>
        <v>UNIT</v>
      </c>
      <c r="U27" s="127" t="str">
        <f t="shared" si="9"/>
        <v>UNITKB/TK Diterima kas tunai di Bendahara</v>
      </c>
      <c r="V27" s="111"/>
    </row>
    <row r="28" spans="1:22" ht="20.100000000000001" customHeight="1" x14ac:dyDescent="0.3">
      <c r="A28" s="162">
        <v>17</v>
      </c>
      <c r="B28" s="104">
        <v>46058</v>
      </c>
      <c r="C28" s="155">
        <v>530702</v>
      </c>
      <c r="D28" s="155">
        <v>7</v>
      </c>
      <c r="E28" s="156" t="s">
        <v>131</v>
      </c>
      <c r="F28" s="102"/>
      <c r="G28" s="103">
        <v>130500</v>
      </c>
      <c r="H28" s="158">
        <f t="shared" si="10"/>
        <v>150941010.03000003</v>
      </c>
      <c r="J28" s="122">
        <f t="shared" si="0"/>
        <v>7</v>
      </c>
      <c r="K28" s="123">
        <f t="shared" si="1"/>
        <v>5</v>
      </c>
      <c r="L28" s="124" t="str">
        <f t="shared" si="2"/>
        <v>Februari</v>
      </c>
      <c r="M28" s="118" t="str">
        <f t="shared" si="3"/>
        <v>JV-KB/TK-Februari-7</v>
      </c>
      <c r="N28" s="115" t="str">
        <f t="shared" si="4"/>
        <v xml:space="preserve">KB/TK Kegiatan Insidental </v>
      </c>
      <c r="O28" s="118" t="s">
        <v>127</v>
      </c>
      <c r="P28" s="125" t="str">
        <f t="shared" si="5"/>
        <v xml:space="preserve">Kegiatan Insidental </v>
      </c>
      <c r="Q28" s="126">
        <f t="shared" si="6"/>
        <v>130500</v>
      </c>
      <c r="R28" s="126">
        <f t="shared" si="7"/>
        <v>130500</v>
      </c>
      <c r="S28" s="115"/>
      <c r="T28" s="118" t="str">
        <f t="shared" si="8"/>
        <v>UNIT</v>
      </c>
      <c r="U28" s="127" t="str">
        <f t="shared" si="9"/>
        <v xml:space="preserve">UNITKB/TK Kegiatan Insidental </v>
      </c>
      <c r="V28" s="111"/>
    </row>
    <row r="29" spans="1:22" ht="20.100000000000001" customHeight="1" x14ac:dyDescent="0.3">
      <c r="A29" s="162">
        <v>18</v>
      </c>
      <c r="B29" s="104">
        <v>46058</v>
      </c>
      <c r="C29" s="155">
        <v>530805</v>
      </c>
      <c r="D29" s="155">
        <v>8</v>
      </c>
      <c r="E29" s="101" t="s">
        <v>17</v>
      </c>
      <c r="F29" s="102"/>
      <c r="G29" s="102">
        <v>150000</v>
      </c>
      <c r="H29" s="158">
        <f t="shared" si="10"/>
        <v>150791010.03000003</v>
      </c>
      <c r="J29" s="122">
        <f t="shared" si="0"/>
        <v>8</v>
      </c>
      <c r="K29" s="123">
        <f t="shared" si="1"/>
        <v>5</v>
      </c>
      <c r="L29" s="124" t="str">
        <f t="shared" si="2"/>
        <v>Februari</v>
      </c>
      <c r="M29" s="118" t="str">
        <f t="shared" si="3"/>
        <v>JV-KB/TK-Februari-8</v>
      </c>
      <c r="N29" s="115" t="str">
        <f t="shared" si="4"/>
        <v>KB/TK Bantuan Pulsa KS</v>
      </c>
      <c r="O29" s="118" t="s">
        <v>127</v>
      </c>
      <c r="P29" s="125" t="str">
        <f t="shared" si="5"/>
        <v>Bantuan Pulsa KS</v>
      </c>
      <c r="Q29" s="126">
        <f t="shared" si="6"/>
        <v>150000</v>
      </c>
      <c r="R29" s="126">
        <f t="shared" si="7"/>
        <v>150000</v>
      </c>
      <c r="S29" s="115"/>
      <c r="T29" s="118" t="str">
        <f t="shared" si="8"/>
        <v>UNIT</v>
      </c>
      <c r="U29" s="127" t="str">
        <f t="shared" si="9"/>
        <v>UNITKB/TK Bantuan Pulsa KS</v>
      </c>
      <c r="V29" s="111"/>
    </row>
    <row r="30" spans="1:22" ht="20.100000000000001" customHeight="1" x14ac:dyDescent="0.3">
      <c r="A30" s="162">
        <v>19</v>
      </c>
      <c r="B30" s="104">
        <v>46058</v>
      </c>
      <c r="C30" s="155">
        <v>530806</v>
      </c>
      <c r="D30" s="155">
        <v>9</v>
      </c>
      <c r="E30" s="101" t="s">
        <v>62</v>
      </c>
      <c r="F30" s="102"/>
      <c r="G30" s="103">
        <v>375000</v>
      </c>
      <c r="H30" s="158">
        <f t="shared" si="10"/>
        <v>150416010.03000003</v>
      </c>
      <c r="J30" s="122">
        <f t="shared" si="0"/>
        <v>9</v>
      </c>
      <c r="K30" s="123">
        <f t="shared" si="1"/>
        <v>5</v>
      </c>
      <c r="L30" s="124" t="str">
        <f t="shared" si="2"/>
        <v>Februari</v>
      </c>
      <c r="M30" s="118" t="str">
        <f t="shared" si="3"/>
        <v>JV-KB/TK-Februari-9</v>
      </c>
      <c r="N30" s="115" t="str">
        <f t="shared" si="4"/>
        <v xml:space="preserve">KB/TK Bantuan Pulsa WKS </v>
      </c>
      <c r="O30" s="118" t="s">
        <v>127</v>
      </c>
      <c r="P30" s="125" t="str">
        <f t="shared" si="5"/>
        <v xml:space="preserve">Bantuan Pulsa WKS </v>
      </c>
      <c r="Q30" s="126">
        <f t="shared" si="6"/>
        <v>375000</v>
      </c>
      <c r="R30" s="126">
        <f t="shared" si="7"/>
        <v>375000</v>
      </c>
      <c r="S30" s="115"/>
      <c r="T30" s="118" t="str">
        <f t="shared" si="8"/>
        <v>UNIT</v>
      </c>
      <c r="U30" s="127" t="str">
        <f t="shared" si="9"/>
        <v xml:space="preserve">UNITKB/TK Bantuan Pulsa WKS </v>
      </c>
      <c r="V30" s="111"/>
    </row>
    <row r="31" spans="1:22" ht="20.100000000000001" customHeight="1" x14ac:dyDescent="0.3">
      <c r="A31" s="162">
        <v>20</v>
      </c>
      <c r="B31" s="104">
        <v>46058</v>
      </c>
      <c r="C31" s="155">
        <v>530807</v>
      </c>
      <c r="D31" s="155">
        <v>10</v>
      </c>
      <c r="E31" s="101" t="s">
        <v>63</v>
      </c>
      <c r="F31" s="102"/>
      <c r="G31" s="103">
        <v>975000</v>
      </c>
      <c r="H31" s="158">
        <f t="shared" si="10"/>
        <v>149441010.03000003</v>
      </c>
      <c r="J31" s="122">
        <f t="shared" si="0"/>
        <v>10</v>
      </c>
      <c r="K31" s="123">
        <f t="shared" si="1"/>
        <v>5</v>
      </c>
      <c r="L31" s="124" t="str">
        <f t="shared" si="2"/>
        <v>Februari</v>
      </c>
      <c r="M31" s="118" t="str">
        <f t="shared" si="3"/>
        <v>JV-KB/TK-Februari-10</v>
      </c>
      <c r="N31" s="115" t="str">
        <f t="shared" si="4"/>
        <v xml:space="preserve">KB/TK Bantuan Pulsa Wali Kelas  </v>
      </c>
      <c r="O31" s="118" t="s">
        <v>127</v>
      </c>
      <c r="P31" s="125" t="str">
        <f t="shared" si="5"/>
        <v xml:space="preserve">Bantuan Pulsa Wali Kelas  </v>
      </c>
      <c r="Q31" s="126">
        <f t="shared" si="6"/>
        <v>975000</v>
      </c>
      <c r="R31" s="126">
        <f t="shared" si="7"/>
        <v>975000</v>
      </c>
      <c r="S31" s="115"/>
      <c r="T31" s="118" t="str">
        <f t="shared" si="8"/>
        <v>UNIT</v>
      </c>
      <c r="U31" s="127" t="str">
        <f t="shared" si="9"/>
        <v xml:space="preserve">UNITKB/TK Bantuan Pulsa Wali Kelas  </v>
      </c>
      <c r="V31" s="111"/>
    </row>
    <row r="32" spans="1:22" ht="20.100000000000001" customHeight="1" x14ac:dyDescent="0.3">
      <c r="A32" s="162">
        <v>21</v>
      </c>
      <c r="B32" s="104">
        <v>46058</v>
      </c>
      <c r="C32" s="155">
        <v>530817</v>
      </c>
      <c r="D32" s="155">
        <v>11</v>
      </c>
      <c r="E32" s="101" t="s">
        <v>52</v>
      </c>
      <c r="F32" s="102"/>
      <c r="G32" s="103">
        <v>50000</v>
      </c>
      <c r="H32" s="158">
        <f t="shared" si="10"/>
        <v>149391010.03000003</v>
      </c>
      <c r="J32" s="122">
        <f t="shared" si="0"/>
        <v>11</v>
      </c>
      <c r="K32" s="123">
        <f t="shared" si="1"/>
        <v>5</v>
      </c>
      <c r="L32" s="124" t="str">
        <f t="shared" si="2"/>
        <v>Februari</v>
      </c>
      <c r="M32" s="118" t="str">
        <f t="shared" si="3"/>
        <v>JV-KB/TK-Februari-11</v>
      </c>
      <c r="N32" s="115" t="str">
        <f t="shared" si="4"/>
        <v>KB/TK Bantuan Pulsa Bendahara</v>
      </c>
      <c r="O32" s="118" t="s">
        <v>127</v>
      </c>
      <c r="P32" s="125" t="str">
        <f t="shared" si="5"/>
        <v>Bantuan Pulsa Bendahara</v>
      </c>
      <c r="Q32" s="126">
        <f t="shared" si="6"/>
        <v>50000</v>
      </c>
      <c r="R32" s="126">
        <f t="shared" si="7"/>
        <v>50000</v>
      </c>
      <c r="S32" s="115"/>
      <c r="T32" s="118" t="str">
        <f t="shared" si="8"/>
        <v>UNIT</v>
      </c>
      <c r="U32" s="127" t="str">
        <f t="shared" si="9"/>
        <v>UNITKB/TK Bantuan Pulsa Bendahara</v>
      </c>
      <c r="V32" s="111"/>
    </row>
    <row r="33" spans="1:22" ht="20.100000000000001" customHeight="1" x14ac:dyDescent="0.3">
      <c r="A33" s="162">
        <v>22</v>
      </c>
      <c r="B33" s="104">
        <v>46058</v>
      </c>
      <c r="C33" s="155">
        <v>531001</v>
      </c>
      <c r="D33" s="155">
        <v>12</v>
      </c>
      <c r="E33" s="101" t="s">
        <v>18</v>
      </c>
      <c r="F33" s="102"/>
      <c r="G33" s="103">
        <v>200000</v>
      </c>
      <c r="H33" s="158">
        <f t="shared" si="10"/>
        <v>149191010.03000003</v>
      </c>
      <c r="J33" s="122">
        <f t="shared" si="0"/>
        <v>12</v>
      </c>
      <c r="K33" s="123">
        <f t="shared" si="1"/>
        <v>5</v>
      </c>
      <c r="L33" s="124" t="str">
        <f t="shared" si="2"/>
        <v>Februari</v>
      </c>
      <c r="M33" s="118" t="str">
        <f t="shared" si="3"/>
        <v>JV-KB/TK-Februari-12</v>
      </c>
      <c r="N33" s="115" t="str">
        <f t="shared" si="4"/>
        <v>KB/TK Transport KS</v>
      </c>
      <c r="O33" s="118" t="s">
        <v>127</v>
      </c>
      <c r="P33" s="125" t="str">
        <f t="shared" si="5"/>
        <v>Transport KS</v>
      </c>
      <c r="Q33" s="126">
        <f t="shared" si="6"/>
        <v>200000</v>
      </c>
      <c r="R33" s="126">
        <f t="shared" si="7"/>
        <v>200000</v>
      </c>
      <c r="S33" s="115"/>
      <c r="T33" s="118" t="str">
        <f t="shared" si="8"/>
        <v>UNIT</v>
      </c>
      <c r="U33" s="127" t="str">
        <f t="shared" si="9"/>
        <v>UNITKB/TK Transport KS</v>
      </c>
    </row>
    <row r="34" spans="1:22" ht="20.100000000000001" customHeight="1" x14ac:dyDescent="0.3">
      <c r="A34" s="162">
        <v>23</v>
      </c>
      <c r="B34" s="104">
        <v>46058</v>
      </c>
      <c r="C34" s="155">
        <v>531002</v>
      </c>
      <c r="D34" s="155">
        <v>13</v>
      </c>
      <c r="E34" s="101" t="s">
        <v>19</v>
      </c>
      <c r="F34" s="102"/>
      <c r="G34" s="103">
        <v>450000</v>
      </c>
      <c r="H34" s="158">
        <f t="shared" si="10"/>
        <v>148741010.03000003</v>
      </c>
      <c r="J34" s="122">
        <f t="shared" si="0"/>
        <v>13</v>
      </c>
      <c r="K34" s="123">
        <f t="shared" si="1"/>
        <v>5</v>
      </c>
      <c r="L34" s="124" t="str">
        <f t="shared" si="2"/>
        <v>Februari</v>
      </c>
      <c r="M34" s="118" t="str">
        <f t="shared" si="3"/>
        <v>JV-KB/TK-Februari-13</v>
      </c>
      <c r="N34" s="115" t="str">
        <f t="shared" si="4"/>
        <v xml:space="preserve">KB/TK Transport WKS </v>
      </c>
      <c r="O34" s="118" t="s">
        <v>127</v>
      </c>
      <c r="P34" s="125" t="str">
        <f t="shared" si="5"/>
        <v xml:space="preserve">Transport WKS </v>
      </c>
      <c r="Q34" s="126">
        <f t="shared" si="6"/>
        <v>450000</v>
      </c>
      <c r="R34" s="126">
        <f t="shared" si="7"/>
        <v>450000</v>
      </c>
      <c r="S34" s="115"/>
      <c r="T34" s="118" t="str">
        <f t="shared" si="8"/>
        <v>UNIT</v>
      </c>
      <c r="U34" s="127" t="str">
        <f t="shared" si="9"/>
        <v xml:space="preserve">UNITKB/TK Transport WKS </v>
      </c>
    </row>
    <row r="35" spans="1:22" ht="20.100000000000001" customHeight="1" x14ac:dyDescent="0.3">
      <c r="A35" s="162">
        <v>24</v>
      </c>
      <c r="B35" s="104">
        <v>46058</v>
      </c>
      <c r="C35" s="155">
        <v>531022</v>
      </c>
      <c r="D35" s="155">
        <v>14</v>
      </c>
      <c r="E35" s="101" t="s">
        <v>53</v>
      </c>
      <c r="F35" s="102"/>
      <c r="G35" s="103">
        <v>150000</v>
      </c>
      <c r="H35" s="158">
        <f t="shared" si="10"/>
        <v>148591010.03000003</v>
      </c>
      <c r="J35" s="122">
        <f t="shared" si="0"/>
        <v>14</v>
      </c>
      <c r="K35" s="123">
        <f t="shared" si="1"/>
        <v>5</v>
      </c>
      <c r="L35" s="124" t="str">
        <f t="shared" si="2"/>
        <v>Februari</v>
      </c>
      <c r="M35" s="118" t="str">
        <f t="shared" si="3"/>
        <v>JV-KB/TK-Februari-14</v>
      </c>
      <c r="N35" s="115" t="str">
        <f t="shared" si="4"/>
        <v>KB/TK Transport Bendahara</v>
      </c>
      <c r="O35" s="118" t="s">
        <v>127</v>
      </c>
      <c r="P35" s="125" t="str">
        <f t="shared" si="5"/>
        <v>Transport Bendahara</v>
      </c>
      <c r="Q35" s="126">
        <f t="shared" si="6"/>
        <v>150000</v>
      </c>
      <c r="R35" s="126">
        <f t="shared" si="7"/>
        <v>150000</v>
      </c>
      <c r="S35" s="115"/>
      <c r="T35" s="118" t="str">
        <f t="shared" si="8"/>
        <v>UNIT</v>
      </c>
      <c r="U35" s="127" t="str">
        <f t="shared" si="9"/>
        <v>UNITKB/TK Transport Bendahara</v>
      </c>
    </row>
    <row r="36" spans="1:22" ht="20.100000000000001" customHeight="1" x14ac:dyDescent="0.3">
      <c r="A36" s="162">
        <v>25</v>
      </c>
      <c r="B36" s="104">
        <v>46059</v>
      </c>
      <c r="C36" s="155">
        <v>530218</v>
      </c>
      <c r="D36" s="155">
        <v>15</v>
      </c>
      <c r="E36" s="101" t="s">
        <v>36</v>
      </c>
      <c r="F36" s="102"/>
      <c r="G36" s="102">
        <v>215000</v>
      </c>
      <c r="H36" s="158">
        <f t="shared" si="10"/>
        <v>148376010.03000003</v>
      </c>
      <c r="J36" s="122">
        <f t="shared" si="0"/>
        <v>15</v>
      </c>
      <c r="K36" s="123">
        <f t="shared" si="1"/>
        <v>6</v>
      </c>
      <c r="L36" s="124" t="str">
        <f t="shared" si="2"/>
        <v>Februari</v>
      </c>
      <c r="M36" s="118" t="str">
        <f t="shared" si="3"/>
        <v>JV-KB/TK-Februari-15</v>
      </c>
      <c r="N36" s="115" t="str">
        <f t="shared" si="4"/>
        <v>KB/TK Refill Gas</v>
      </c>
      <c r="O36" s="118" t="s">
        <v>127</v>
      </c>
      <c r="P36" s="125" t="str">
        <f t="shared" si="5"/>
        <v>Refill Gas</v>
      </c>
      <c r="Q36" s="126">
        <f t="shared" si="6"/>
        <v>215000</v>
      </c>
      <c r="R36" s="126">
        <f t="shared" si="7"/>
        <v>215000</v>
      </c>
      <c r="S36" s="115"/>
      <c r="T36" s="118" t="str">
        <f t="shared" si="8"/>
        <v>UNIT</v>
      </c>
      <c r="U36" s="127" t="str">
        <f t="shared" si="9"/>
        <v>UNITKB/TK Refill Gas</v>
      </c>
      <c r="V36" s="111"/>
    </row>
    <row r="37" spans="1:22" ht="20.100000000000001" customHeight="1" x14ac:dyDescent="0.3">
      <c r="A37" s="162">
        <v>26</v>
      </c>
      <c r="B37" s="104">
        <v>46059</v>
      </c>
      <c r="C37" s="155">
        <v>530902</v>
      </c>
      <c r="D37" s="155">
        <v>16</v>
      </c>
      <c r="E37" s="101" t="s">
        <v>199</v>
      </c>
      <c r="F37" s="102"/>
      <c r="G37" s="103">
        <v>36000</v>
      </c>
      <c r="H37" s="158">
        <f t="shared" si="10"/>
        <v>148340010.03000003</v>
      </c>
      <c r="J37" s="122">
        <f t="shared" si="0"/>
        <v>16</v>
      </c>
      <c r="K37" s="123">
        <f t="shared" si="1"/>
        <v>6</v>
      </c>
      <c r="L37" s="124" t="str">
        <f t="shared" si="2"/>
        <v>Februari</v>
      </c>
      <c r="M37" s="118" t="str">
        <f t="shared" si="3"/>
        <v>JV-KB/TK-Februari-16</v>
      </c>
      <c r="N37" s="115" t="str">
        <f t="shared" si="4"/>
        <v>KB/TK Bamudik</v>
      </c>
      <c r="O37" s="118" t="s">
        <v>127</v>
      </c>
      <c r="P37" s="125" t="str">
        <f t="shared" si="5"/>
        <v>Bamudik</v>
      </c>
      <c r="Q37" s="126">
        <f t="shared" si="6"/>
        <v>36000</v>
      </c>
      <c r="R37" s="126">
        <f t="shared" si="7"/>
        <v>36000</v>
      </c>
      <c r="S37" s="115"/>
      <c r="T37" s="118" t="str">
        <f t="shared" si="8"/>
        <v>UNIT</v>
      </c>
      <c r="U37" s="127" t="str">
        <f t="shared" si="9"/>
        <v>UNITKB/TK Bamudik</v>
      </c>
    </row>
    <row r="38" spans="1:22" s="216" customFormat="1" ht="20.100000000000001" customHeight="1" x14ac:dyDescent="0.3">
      <c r="A38" s="224">
        <v>27</v>
      </c>
      <c r="B38" s="202">
        <v>46062</v>
      </c>
      <c r="C38" s="203">
        <v>511107</v>
      </c>
      <c r="D38" s="203">
        <v>17</v>
      </c>
      <c r="E38" s="225" t="s">
        <v>213</v>
      </c>
      <c r="F38" s="205"/>
      <c r="G38" s="206">
        <v>242900</v>
      </c>
      <c r="H38" s="226">
        <f t="shared" si="10"/>
        <v>148097110.03000003</v>
      </c>
      <c r="J38" s="208">
        <f t="shared" si="0"/>
        <v>17</v>
      </c>
      <c r="K38" s="209">
        <f t="shared" si="1"/>
        <v>9</v>
      </c>
      <c r="L38" s="210" t="str">
        <f t="shared" si="2"/>
        <v>Februari</v>
      </c>
      <c r="M38" s="211" t="str">
        <f t="shared" si="3"/>
        <v>JV-KB/TK-Februari-17</v>
      </c>
      <c r="N38" s="212" t="str">
        <f t="shared" si="4"/>
        <v>KB/TK Happy Day</v>
      </c>
      <c r="O38" s="211" t="s">
        <v>127</v>
      </c>
      <c r="P38" s="213" t="str">
        <f t="shared" si="5"/>
        <v>Happy Day</v>
      </c>
      <c r="Q38" s="214">
        <f t="shared" si="6"/>
        <v>242900</v>
      </c>
      <c r="R38" s="214">
        <f t="shared" si="7"/>
        <v>242900</v>
      </c>
      <c r="S38" s="212"/>
      <c r="T38" s="211" t="str">
        <f t="shared" si="8"/>
        <v>UNIT</v>
      </c>
      <c r="U38" s="215" t="str">
        <f t="shared" si="9"/>
        <v>UNITKB/TK Happy Day</v>
      </c>
    </row>
    <row r="39" spans="1:22" ht="20.100000000000001" customHeight="1" x14ac:dyDescent="0.3">
      <c r="A39" s="162">
        <v>28</v>
      </c>
      <c r="B39" s="104">
        <v>46062</v>
      </c>
      <c r="C39" s="155">
        <v>530801</v>
      </c>
      <c r="D39" s="155">
        <v>18</v>
      </c>
      <c r="E39" s="101" t="s">
        <v>93</v>
      </c>
      <c r="F39" s="102"/>
      <c r="G39" s="103">
        <v>1065100</v>
      </c>
      <c r="H39" s="158">
        <f t="shared" si="10"/>
        <v>147032010.03000003</v>
      </c>
      <c r="J39" s="122">
        <f t="shared" si="0"/>
        <v>18</v>
      </c>
      <c r="K39" s="123">
        <f t="shared" si="1"/>
        <v>9</v>
      </c>
      <c r="L39" s="124" t="str">
        <f t="shared" si="2"/>
        <v>Februari</v>
      </c>
      <c r="M39" s="118" t="str">
        <f t="shared" si="3"/>
        <v>JV-KB/TK-Februari-18</v>
      </c>
      <c r="N39" s="115" t="str">
        <f t="shared" si="4"/>
        <v>KB/TK Internet</v>
      </c>
      <c r="O39" s="118" t="s">
        <v>127</v>
      </c>
      <c r="P39" s="125" t="str">
        <f t="shared" si="5"/>
        <v>Internet</v>
      </c>
      <c r="Q39" s="126">
        <f t="shared" si="6"/>
        <v>1065100</v>
      </c>
      <c r="R39" s="126">
        <f t="shared" si="7"/>
        <v>1065100</v>
      </c>
      <c r="S39" s="115"/>
      <c r="T39" s="118" t="str">
        <f t="shared" si="8"/>
        <v>UNIT</v>
      </c>
      <c r="U39" s="127" t="str">
        <f t="shared" si="9"/>
        <v>UNITKB/TK Internet</v>
      </c>
    </row>
    <row r="40" spans="1:22" ht="20.100000000000001" customHeight="1" x14ac:dyDescent="0.3">
      <c r="A40" s="162">
        <v>29</v>
      </c>
      <c r="B40" s="104">
        <v>46062</v>
      </c>
      <c r="C40" s="155">
        <v>530802</v>
      </c>
      <c r="D40" s="155">
        <v>19</v>
      </c>
      <c r="E40" s="101" t="s">
        <v>15</v>
      </c>
      <c r="F40" s="102"/>
      <c r="G40" s="103">
        <v>4691700</v>
      </c>
      <c r="H40" s="158">
        <f t="shared" si="10"/>
        <v>142340310.03000003</v>
      </c>
      <c r="J40" s="122">
        <f t="shared" si="0"/>
        <v>19</v>
      </c>
      <c r="K40" s="123">
        <f t="shared" si="1"/>
        <v>9</v>
      </c>
      <c r="L40" s="124" t="str">
        <f t="shared" si="2"/>
        <v>Februari</v>
      </c>
      <c r="M40" s="118" t="str">
        <f t="shared" si="3"/>
        <v>JV-KB/TK-Februari-19</v>
      </c>
      <c r="N40" s="115" t="str">
        <f t="shared" si="4"/>
        <v xml:space="preserve">KB/TK Listrik </v>
      </c>
      <c r="O40" s="118" t="s">
        <v>127</v>
      </c>
      <c r="P40" s="125" t="str">
        <f t="shared" si="5"/>
        <v xml:space="preserve">Listrik </v>
      </c>
      <c r="Q40" s="126">
        <f t="shared" si="6"/>
        <v>4691700</v>
      </c>
      <c r="R40" s="126">
        <f t="shared" si="7"/>
        <v>4691700</v>
      </c>
      <c r="S40" s="115"/>
      <c r="T40" s="118" t="str">
        <f t="shared" si="8"/>
        <v>UNIT</v>
      </c>
      <c r="U40" s="127" t="str">
        <f t="shared" si="9"/>
        <v xml:space="preserve">UNITKB/TK Listrik </v>
      </c>
      <c r="V40" s="111"/>
    </row>
    <row r="41" spans="1:22" ht="20.100000000000001" customHeight="1" x14ac:dyDescent="0.3">
      <c r="A41" s="162">
        <v>30</v>
      </c>
      <c r="B41" s="104">
        <v>46062</v>
      </c>
      <c r="C41" s="155">
        <v>530803</v>
      </c>
      <c r="D41" s="155">
        <v>20</v>
      </c>
      <c r="E41" s="101" t="s">
        <v>16</v>
      </c>
      <c r="F41" s="102"/>
      <c r="G41" s="102">
        <v>554400</v>
      </c>
      <c r="H41" s="158">
        <f t="shared" si="10"/>
        <v>141785910.03000003</v>
      </c>
      <c r="J41" s="122">
        <f t="shared" si="0"/>
        <v>20</v>
      </c>
      <c r="K41" s="123">
        <f t="shared" si="1"/>
        <v>9</v>
      </c>
      <c r="L41" s="124" t="str">
        <f t="shared" si="2"/>
        <v>Februari</v>
      </c>
      <c r="M41" s="118" t="str">
        <f t="shared" si="3"/>
        <v>JV-KB/TK-Februari-20</v>
      </c>
      <c r="N41" s="115" t="str">
        <f t="shared" si="4"/>
        <v>KB/TK PDAM</v>
      </c>
      <c r="O41" s="118" t="s">
        <v>127</v>
      </c>
      <c r="P41" s="125" t="str">
        <f t="shared" si="5"/>
        <v>PDAM</v>
      </c>
      <c r="Q41" s="126">
        <f t="shared" si="6"/>
        <v>554400</v>
      </c>
      <c r="R41" s="126">
        <f t="shared" si="7"/>
        <v>554400</v>
      </c>
      <c r="S41" s="115"/>
      <c r="T41" s="118" t="str">
        <f t="shared" si="8"/>
        <v>UNIT</v>
      </c>
      <c r="U41" s="127" t="str">
        <f t="shared" si="9"/>
        <v>UNITKB/TK PDAM</v>
      </c>
      <c r="V41" s="111"/>
    </row>
    <row r="42" spans="1:22" ht="20.100000000000001" customHeight="1" x14ac:dyDescent="0.3">
      <c r="A42" s="162">
        <v>31</v>
      </c>
      <c r="B42" s="104">
        <v>46062</v>
      </c>
      <c r="C42" s="155">
        <v>530911</v>
      </c>
      <c r="D42" s="155">
        <v>21</v>
      </c>
      <c r="E42" s="101" t="s">
        <v>227</v>
      </c>
      <c r="F42" s="102"/>
      <c r="G42" s="103">
        <v>1008000</v>
      </c>
      <c r="H42" s="158">
        <f t="shared" si="10"/>
        <v>140777910.03000003</v>
      </c>
      <c r="J42" s="122">
        <f t="shared" si="0"/>
        <v>21</v>
      </c>
      <c r="K42" s="123">
        <f t="shared" si="1"/>
        <v>9</v>
      </c>
      <c r="L42" s="124" t="str">
        <f t="shared" si="2"/>
        <v>Februari</v>
      </c>
      <c r="M42" s="118" t="str">
        <f t="shared" si="3"/>
        <v>JV-KB/TK-Februari-21</v>
      </c>
      <c r="N42" s="115" t="str">
        <f t="shared" si="4"/>
        <v>KB/TK K3TK / K3S / MKKS</v>
      </c>
      <c r="O42" s="118" t="s">
        <v>127</v>
      </c>
      <c r="P42" s="125" t="str">
        <f t="shared" si="5"/>
        <v>K3TK / K3S / MKKS</v>
      </c>
      <c r="Q42" s="126">
        <f t="shared" si="6"/>
        <v>1008000</v>
      </c>
      <c r="R42" s="126">
        <f t="shared" si="7"/>
        <v>1008000</v>
      </c>
      <c r="S42" s="115"/>
      <c r="T42" s="118" t="str">
        <f t="shared" si="8"/>
        <v>UNIT</v>
      </c>
      <c r="U42" s="127" t="str">
        <f t="shared" si="9"/>
        <v>UNITKB/TK K3TK / K3S / MKKS</v>
      </c>
    </row>
    <row r="43" spans="1:22" ht="20.100000000000001" customHeight="1" x14ac:dyDescent="0.3">
      <c r="A43" s="162">
        <v>32</v>
      </c>
      <c r="B43" s="104">
        <v>46064</v>
      </c>
      <c r="C43" s="155"/>
      <c r="D43" s="155"/>
      <c r="E43" s="156" t="s">
        <v>135</v>
      </c>
      <c r="F43" s="102"/>
      <c r="G43" s="102">
        <v>2500</v>
      </c>
      <c r="H43" s="158">
        <f t="shared" si="10"/>
        <v>140775410.03000003</v>
      </c>
      <c r="J43" s="122">
        <f t="shared" si="0"/>
        <v>0</v>
      </c>
      <c r="K43" s="123">
        <f t="shared" si="1"/>
        <v>11</v>
      </c>
      <c r="L43" s="124" t="str">
        <f t="shared" si="2"/>
        <v>Februari</v>
      </c>
      <c r="M43" s="118" t="str">
        <f t="shared" si="3"/>
        <v xml:space="preserve"> </v>
      </c>
      <c r="N43" s="115" t="str">
        <f t="shared" si="4"/>
        <v>KB/TK Biaya Pemindahbukuan e-Banking</v>
      </c>
      <c r="O43" s="118" t="s">
        <v>127</v>
      </c>
      <c r="P43" s="125" t="str">
        <f t="shared" si="5"/>
        <v>Biaya Pemindahbukuan e-Banking</v>
      </c>
      <c r="Q43" s="126">
        <f t="shared" si="6"/>
        <v>2500</v>
      </c>
      <c r="R43" s="126">
        <f t="shared" si="7"/>
        <v>2500</v>
      </c>
      <c r="S43" s="115"/>
      <c r="T43" s="118" t="str">
        <f t="shared" si="8"/>
        <v>UNIT</v>
      </c>
      <c r="U43" s="127" t="str">
        <f t="shared" si="9"/>
        <v>UNITKB/TK Biaya Pemindahbukuan e-Banking</v>
      </c>
    </row>
    <row r="44" spans="1:22" ht="20.100000000000001" customHeight="1" x14ac:dyDescent="0.3">
      <c r="A44" s="162">
        <v>33</v>
      </c>
      <c r="B44" s="104">
        <v>46064</v>
      </c>
      <c r="C44" s="155">
        <v>515108</v>
      </c>
      <c r="D44" s="155">
        <v>22</v>
      </c>
      <c r="E44" s="101" t="s">
        <v>70</v>
      </c>
      <c r="F44" s="102"/>
      <c r="G44" s="102">
        <v>240000</v>
      </c>
      <c r="H44" s="158">
        <f t="shared" si="10"/>
        <v>140535410.03000003</v>
      </c>
      <c r="J44" s="122">
        <f t="shared" si="0"/>
        <v>22</v>
      </c>
      <c r="K44" s="123">
        <f t="shared" si="1"/>
        <v>11</v>
      </c>
      <c r="L44" s="124" t="str">
        <f t="shared" si="2"/>
        <v>Februari</v>
      </c>
      <c r="M44" s="118" t="str">
        <f t="shared" si="3"/>
        <v>JV-KB/TK-Februari-22</v>
      </c>
      <c r="N44" s="115" t="str">
        <f t="shared" si="4"/>
        <v>KB/TK Perawatan Gedung</v>
      </c>
      <c r="O44" s="118" t="s">
        <v>127</v>
      </c>
      <c r="P44" s="125" t="str">
        <f t="shared" si="5"/>
        <v>Perawatan Gedung</v>
      </c>
      <c r="Q44" s="126">
        <f t="shared" si="6"/>
        <v>240000</v>
      </c>
      <c r="R44" s="126">
        <f t="shared" si="7"/>
        <v>240000</v>
      </c>
      <c r="S44" s="115"/>
      <c r="T44" s="118" t="str">
        <f t="shared" si="8"/>
        <v>UNIT</v>
      </c>
      <c r="U44" s="127" t="str">
        <f t="shared" si="9"/>
        <v>UNITKB/TK Perawatan Gedung</v>
      </c>
    </row>
    <row r="45" spans="1:22" ht="20.100000000000001" customHeight="1" x14ac:dyDescent="0.3">
      <c r="A45" s="162">
        <v>34</v>
      </c>
      <c r="B45" s="104">
        <v>46064</v>
      </c>
      <c r="C45" s="155">
        <v>530501</v>
      </c>
      <c r="D45" s="155">
        <v>23</v>
      </c>
      <c r="E45" s="101" t="s">
        <v>228</v>
      </c>
      <c r="F45" s="102"/>
      <c r="G45" s="103">
        <v>9200000</v>
      </c>
      <c r="H45" s="158">
        <f t="shared" si="10"/>
        <v>131335410.03000003</v>
      </c>
      <c r="J45" s="122">
        <f t="shared" si="0"/>
        <v>23</v>
      </c>
      <c r="K45" s="123">
        <f t="shared" si="1"/>
        <v>11</v>
      </c>
      <c r="L45" s="124" t="str">
        <f t="shared" si="2"/>
        <v>Februari</v>
      </c>
      <c r="M45" s="118" t="str">
        <f t="shared" si="3"/>
        <v>JV-KB/TK-Februari-23</v>
      </c>
      <c r="N45" s="115" t="str">
        <f t="shared" si="4"/>
        <v>KB/TK Kalender Al Irsyad</v>
      </c>
      <c r="O45" s="118" t="s">
        <v>127</v>
      </c>
      <c r="P45" s="125" t="str">
        <f t="shared" si="5"/>
        <v>Kalender Al Irsyad</v>
      </c>
      <c r="Q45" s="126">
        <f t="shared" si="6"/>
        <v>9200000</v>
      </c>
      <c r="R45" s="126">
        <f t="shared" si="7"/>
        <v>9200000</v>
      </c>
      <c r="S45" s="115"/>
      <c r="T45" s="118" t="str">
        <f t="shared" si="8"/>
        <v>UNIT</v>
      </c>
      <c r="U45" s="127" t="str">
        <f t="shared" si="9"/>
        <v>UNITKB/TK Kalender Al Irsyad</v>
      </c>
    </row>
    <row r="46" spans="1:22" ht="20.100000000000001" customHeight="1" x14ac:dyDescent="0.3">
      <c r="A46" s="162">
        <v>35</v>
      </c>
      <c r="B46" s="104">
        <v>46064</v>
      </c>
      <c r="C46" s="155">
        <v>553100</v>
      </c>
      <c r="D46" s="155">
        <v>24</v>
      </c>
      <c r="E46" s="101" t="s">
        <v>123</v>
      </c>
      <c r="F46" s="102"/>
      <c r="G46" s="103">
        <v>723000</v>
      </c>
      <c r="H46" s="158">
        <f t="shared" si="10"/>
        <v>130612410.03000003</v>
      </c>
      <c r="J46" s="122">
        <f t="shared" si="0"/>
        <v>24</v>
      </c>
      <c r="K46" s="123">
        <f t="shared" si="1"/>
        <v>11</v>
      </c>
      <c r="L46" s="124" t="str">
        <f t="shared" si="2"/>
        <v>Februari</v>
      </c>
      <c r="M46" s="118" t="str">
        <f t="shared" si="3"/>
        <v>JV-KB/TK-Februari-24</v>
      </c>
      <c r="N46" s="115" t="str">
        <f t="shared" si="4"/>
        <v>KB/TK Biaya Lain-Lain</v>
      </c>
      <c r="O46" s="118" t="s">
        <v>127</v>
      </c>
      <c r="P46" s="125" t="str">
        <f t="shared" si="5"/>
        <v>Biaya Lain-Lain</v>
      </c>
      <c r="Q46" s="126">
        <f t="shared" si="6"/>
        <v>723000</v>
      </c>
      <c r="R46" s="126">
        <f t="shared" si="7"/>
        <v>723000</v>
      </c>
      <c r="S46" s="115"/>
      <c r="T46" s="118" t="str">
        <f t="shared" si="8"/>
        <v>UNIT</v>
      </c>
      <c r="U46" s="127" t="str">
        <f t="shared" si="9"/>
        <v>UNITKB/TK Biaya Lain-Lain</v>
      </c>
    </row>
    <row r="47" spans="1:22" ht="20.100000000000001" customHeight="1" x14ac:dyDescent="0.3">
      <c r="A47" s="162">
        <v>36</v>
      </c>
      <c r="B47" s="104">
        <v>46065</v>
      </c>
      <c r="C47" s="155"/>
      <c r="D47" s="155"/>
      <c r="E47" s="156" t="s">
        <v>229</v>
      </c>
      <c r="F47" s="102">
        <v>5400000</v>
      </c>
      <c r="G47" s="103"/>
      <c r="H47" s="158">
        <f t="shared" si="10"/>
        <v>136012410.03000003</v>
      </c>
      <c r="J47" s="122">
        <f t="shared" si="0"/>
        <v>0</v>
      </c>
      <c r="K47" s="123">
        <f t="shared" si="1"/>
        <v>12</v>
      </c>
      <c r="L47" s="124" t="str">
        <f t="shared" si="2"/>
        <v>Februari</v>
      </c>
      <c r="M47" s="118" t="str">
        <f t="shared" si="3"/>
        <v xml:space="preserve"> </v>
      </c>
      <c r="N47" s="115" t="str">
        <f t="shared" si="4"/>
        <v>KB/TK Pengambilan Droping (Tarhib Ramadhan)</v>
      </c>
      <c r="O47" s="118" t="s">
        <v>127</v>
      </c>
      <c r="P47" s="125" t="str">
        <f t="shared" si="5"/>
        <v>Pengambilan Droping (Tarhib Ramadhan)</v>
      </c>
      <c r="Q47" s="126">
        <f t="shared" si="6"/>
        <v>5400000</v>
      </c>
      <c r="R47" s="126">
        <f t="shared" si="7"/>
        <v>5400000</v>
      </c>
      <c r="S47" s="115"/>
      <c r="T47" s="118" t="str">
        <f t="shared" si="8"/>
        <v>UNIT</v>
      </c>
      <c r="U47" s="127" t="str">
        <f t="shared" si="9"/>
        <v>UNITKB/TK Pengambilan Droping (Tarhib Ramadhan)</v>
      </c>
    </row>
    <row r="48" spans="1:22" ht="20.100000000000001" customHeight="1" x14ac:dyDescent="0.3">
      <c r="A48" s="162">
        <v>37</v>
      </c>
      <c r="B48" s="104">
        <v>46066</v>
      </c>
      <c r="C48" s="155"/>
      <c r="D48" s="155"/>
      <c r="E48" s="156" t="s">
        <v>151</v>
      </c>
      <c r="F48" s="102"/>
      <c r="G48" s="103">
        <v>5400000</v>
      </c>
      <c r="H48" s="158">
        <f t="shared" si="10"/>
        <v>130612410.03000003</v>
      </c>
      <c r="J48" s="122">
        <f t="shared" si="0"/>
        <v>0</v>
      </c>
      <c r="K48" s="123">
        <f t="shared" si="1"/>
        <v>13</v>
      </c>
      <c r="L48" s="124" t="str">
        <f t="shared" si="2"/>
        <v>Februari</v>
      </c>
      <c r="M48" s="118" t="str">
        <f t="shared" si="3"/>
        <v xml:space="preserve"> </v>
      </c>
      <c r="N48" s="115" t="str">
        <f t="shared" si="4"/>
        <v>KB/TK Diterima kas tunai di Bendahara</v>
      </c>
      <c r="O48" s="118" t="s">
        <v>127</v>
      </c>
      <c r="P48" s="125" t="str">
        <f t="shared" si="5"/>
        <v>Diterima kas tunai di Bendahara</v>
      </c>
      <c r="Q48" s="126">
        <f t="shared" si="6"/>
        <v>5400000</v>
      </c>
      <c r="R48" s="126">
        <f t="shared" si="7"/>
        <v>5400000</v>
      </c>
      <c r="S48" s="115"/>
      <c r="T48" s="118" t="str">
        <f t="shared" si="8"/>
        <v>UNIT</v>
      </c>
      <c r="U48" s="127" t="str">
        <f t="shared" si="9"/>
        <v>UNITKB/TK Diterima kas tunai di Bendahara</v>
      </c>
    </row>
    <row r="49" spans="1:21" ht="20.100000000000001" customHeight="1" x14ac:dyDescent="0.3">
      <c r="A49" s="162">
        <v>38</v>
      </c>
      <c r="B49" s="104">
        <v>46065</v>
      </c>
      <c r="C49" s="155">
        <v>530701</v>
      </c>
      <c r="D49" s="155">
        <v>25</v>
      </c>
      <c r="E49" s="101" t="s">
        <v>33</v>
      </c>
      <c r="F49" s="102"/>
      <c r="G49" s="103">
        <v>42600</v>
      </c>
      <c r="H49" s="158">
        <f t="shared" si="10"/>
        <v>130569810.03000003</v>
      </c>
      <c r="J49" s="122">
        <f t="shared" si="0"/>
        <v>25</v>
      </c>
      <c r="K49" s="123">
        <f t="shared" si="1"/>
        <v>12</v>
      </c>
      <c r="L49" s="124" t="str">
        <f t="shared" si="2"/>
        <v>Februari</v>
      </c>
      <c r="M49" s="118" t="str">
        <f t="shared" si="3"/>
        <v>JV-KB/TK-Februari-25</v>
      </c>
      <c r="N49" s="115" t="str">
        <f t="shared" si="4"/>
        <v xml:space="preserve">KB/TK Air mineral galon </v>
      </c>
      <c r="O49" s="118" t="s">
        <v>127</v>
      </c>
      <c r="P49" s="125" t="str">
        <f t="shared" si="5"/>
        <v xml:space="preserve">Air mineral galon </v>
      </c>
      <c r="Q49" s="126">
        <f t="shared" si="6"/>
        <v>42600</v>
      </c>
      <c r="R49" s="126">
        <f t="shared" si="7"/>
        <v>42600</v>
      </c>
      <c r="S49" s="115"/>
      <c r="T49" s="118" t="str">
        <f t="shared" si="8"/>
        <v>UNIT</v>
      </c>
      <c r="U49" s="127" t="str">
        <f t="shared" si="9"/>
        <v xml:space="preserve">UNITKB/TK Air mineral galon </v>
      </c>
    </row>
    <row r="50" spans="1:21" s="216" customFormat="1" ht="20.100000000000001" customHeight="1" x14ac:dyDescent="0.3">
      <c r="A50" s="224">
        <v>39</v>
      </c>
      <c r="B50" s="202">
        <v>46066</v>
      </c>
      <c r="C50" s="203">
        <v>530709</v>
      </c>
      <c r="D50" s="203">
        <v>26</v>
      </c>
      <c r="E50" s="225" t="s">
        <v>59</v>
      </c>
      <c r="F50" s="205"/>
      <c r="G50" s="206">
        <v>445900</v>
      </c>
      <c r="H50" s="226">
        <f t="shared" si="10"/>
        <v>130123910.03000003</v>
      </c>
      <c r="J50" s="208">
        <f t="shared" si="0"/>
        <v>26</v>
      </c>
      <c r="K50" s="209">
        <f t="shared" si="1"/>
        <v>13</v>
      </c>
      <c r="L50" s="210" t="str">
        <f t="shared" si="2"/>
        <v>Februari</v>
      </c>
      <c r="M50" s="211" t="str">
        <f t="shared" si="3"/>
        <v>JV-KB/TK-Februari-26</v>
      </c>
      <c r="N50" s="212" t="str">
        <f t="shared" si="4"/>
        <v>KB/TK Minuman Guru dan Karyawan</v>
      </c>
      <c r="O50" s="211" t="s">
        <v>127</v>
      </c>
      <c r="P50" s="213" t="str">
        <f t="shared" si="5"/>
        <v>Minuman Guru dan Karyawan</v>
      </c>
      <c r="Q50" s="214">
        <f t="shared" si="6"/>
        <v>445900</v>
      </c>
      <c r="R50" s="214">
        <f t="shared" si="7"/>
        <v>445900</v>
      </c>
      <c r="S50" s="212"/>
      <c r="T50" s="211" t="str">
        <f t="shared" si="8"/>
        <v>UNIT</v>
      </c>
      <c r="U50" s="215" t="str">
        <f t="shared" si="9"/>
        <v>UNITKB/TK Minuman Guru dan Karyawan</v>
      </c>
    </row>
    <row r="51" spans="1:21" ht="20.100000000000001" customHeight="1" x14ac:dyDescent="0.3">
      <c r="A51" s="162">
        <v>40</v>
      </c>
      <c r="B51" s="104">
        <v>46067</v>
      </c>
      <c r="C51" s="155">
        <v>531010</v>
      </c>
      <c r="D51" s="155">
        <v>27</v>
      </c>
      <c r="E51" s="101" t="s">
        <v>203</v>
      </c>
      <c r="F51" s="102"/>
      <c r="G51" s="103">
        <v>53000</v>
      </c>
      <c r="H51" s="158">
        <f t="shared" si="10"/>
        <v>130070910.03000003</v>
      </c>
      <c r="J51" s="122">
        <f t="shared" si="0"/>
        <v>27</v>
      </c>
      <c r="K51" s="123">
        <f t="shared" si="1"/>
        <v>14</v>
      </c>
      <c r="L51" s="124" t="str">
        <f t="shared" si="2"/>
        <v>Februari</v>
      </c>
      <c r="M51" s="118" t="str">
        <f t="shared" si="3"/>
        <v>JV-KB/TK-Februari-27</v>
      </c>
      <c r="N51" s="115" t="str">
        <f t="shared" si="4"/>
        <v>KB/TK Operasional Mobil Sekolah/LPP</v>
      </c>
      <c r="O51" s="118" t="s">
        <v>127</v>
      </c>
      <c r="P51" s="125" t="str">
        <f t="shared" si="5"/>
        <v>Operasional Mobil Sekolah/LPP</v>
      </c>
      <c r="Q51" s="126">
        <f t="shared" si="6"/>
        <v>53000</v>
      </c>
      <c r="R51" s="126">
        <f t="shared" si="7"/>
        <v>53000</v>
      </c>
      <c r="S51" s="115"/>
      <c r="T51" s="118" t="str">
        <f t="shared" si="8"/>
        <v>UNIT</v>
      </c>
      <c r="U51" s="127" t="str">
        <f t="shared" si="9"/>
        <v>UNITKB/TK Operasional Mobil Sekolah/LPP</v>
      </c>
    </row>
    <row r="52" spans="1:21" ht="20.100000000000001" customHeight="1" x14ac:dyDescent="0.3">
      <c r="A52" s="162">
        <v>41</v>
      </c>
      <c r="B52" s="104">
        <v>46071</v>
      </c>
      <c r="C52" s="155"/>
      <c r="D52" s="155"/>
      <c r="E52" s="156" t="s">
        <v>234</v>
      </c>
      <c r="F52" s="102">
        <v>1100000</v>
      </c>
      <c r="G52" s="103"/>
      <c r="H52" s="158">
        <f t="shared" si="10"/>
        <v>131170910.03000003</v>
      </c>
      <c r="J52" s="122">
        <f t="shared" si="0"/>
        <v>0</v>
      </c>
      <c r="K52" s="123">
        <f t="shared" si="1"/>
        <v>18</v>
      </c>
      <c r="L52" s="124" t="str">
        <f t="shared" si="2"/>
        <v>Februari</v>
      </c>
      <c r="M52" s="118" t="str">
        <f t="shared" si="3"/>
        <v xml:space="preserve"> </v>
      </c>
      <c r="N52" s="115" t="str">
        <f t="shared" si="4"/>
        <v>KB/TK Pengambilan Droping (Baksos Ramadhan)</v>
      </c>
      <c r="O52" s="118" t="s">
        <v>127</v>
      </c>
      <c r="P52" s="125" t="str">
        <f t="shared" si="5"/>
        <v>Pengambilan Droping (Baksos Ramadhan)</v>
      </c>
      <c r="Q52" s="126">
        <f t="shared" si="6"/>
        <v>1100000</v>
      </c>
      <c r="R52" s="126">
        <f t="shared" si="7"/>
        <v>1100000</v>
      </c>
      <c r="S52" s="115"/>
      <c r="T52" s="118" t="str">
        <f t="shared" si="8"/>
        <v>UNIT</v>
      </c>
      <c r="U52" s="127" t="str">
        <f t="shared" si="9"/>
        <v>UNITKB/TK Pengambilan Droping (Baksos Ramadhan)</v>
      </c>
    </row>
    <row r="53" spans="1:21" s="216" customFormat="1" ht="20.100000000000001" customHeight="1" x14ac:dyDescent="0.3">
      <c r="A53" s="224">
        <v>42</v>
      </c>
      <c r="B53" s="104">
        <v>46071</v>
      </c>
      <c r="C53" s="155"/>
      <c r="D53" s="155"/>
      <c r="E53" s="156" t="s">
        <v>151</v>
      </c>
      <c r="F53" s="102"/>
      <c r="G53" s="103">
        <v>1100000</v>
      </c>
      <c r="H53" s="158">
        <f t="shared" si="10"/>
        <v>130070910.03000003</v>
      </c>
      <c r="I53" s="227"/>
      <c r="J53" s="208">
        <f t="shared" si="0"/>
        <v>0</v>
      </c>
      <c r="K53" s="209">
        <f t="shared" si="1"/>
        <v>18</v>
      </c>
      <c r="L53" s="210" t="str">
        <f t="shared" si="2"/>
        <v>Februari</v>
      </c>
      <c r="M53" s="211" t="str">
        <f t="shared" si="3"/>
        <v xml:space="preserve"> </v>
      </c>
      <c r="N53" s="212" t="str">
        <f t="shared" si="4"/>
        <v>KB/TK Diterima kas tunai di Bendahara</v>
      </c>
      <c r="O53" s="211" t="s">
        <v>127</v>
      </c>
      <c r="P53" s="213" t="str">
        <f t="shared" si="5"/>
        <v>Diterima kas tunai di Bendahara</v>
      </c>
      <c r="Q53" s="214">
        <f t="shared" si="6"/>
        <v>1100000</v>
      </c>
      <c r="R53" s="214">
        <f t="shared" si="7"/>
        <v>1100000</v>
      </c>
      <c r="S53" s="212"/>
      <c r="T53" s="211" t="str">
        <f t="shared" si="8"/>
        <v>UNIT</v>
      </c>
      <c r="U53" s="215" t="str">
        <f t="shared" si="9"/>
        <v>UNITKB/TK Diterima kas tunai di Bendahara</v>
      </c>
    </row>
    <row r="54" spans="1:21" ht="20.100000000000001" customHeight="1" x14ac:dyDescent="0.3">
      <c r="A54" s="162">
        <v>43</v>
      </c>
      <c r="B54" s="104">
        <v>46071</v>
      </c>
      <c r="C54" s="155">
        <v>530202</v>
      </c>
      <c r="D54" s="155">
        <v>28</v>
      </c>
      <c r="E54" s="101" t="s">
        <v>20</v>
      </c>
      <c r="F54" s="102"/>
      <c r="G54" s="103">
        <v>315100</v>
      </c>
      <c r="H54" s="158">
        <f t="shared" si="10"/>
        <v>129755810.03000003</v>
      </c>
      <c r="I54" s="159"/>
      <c r="J54" s="122">
        <f t="shared" si="0"/>
        <v>28</v>
      </c>
      <c r="K54" s="123">
        <f t="shared" si="1"/>
        <v>18</v>
      </c>
      <c r="L54" s="124" t="str">
        <f t="shared" si="2"/>
        <v>Februari</v>
      </c>
      <c r="M54" s="118" t="str">
        <f t="shared" si="3"/>
        <v>JV-KB/TK-Februari-28</v>
      </c>
      <c r="N54" s="115" t="str">
        <f t="shared" si="4"/>
        <v>KB/TK Alat kebersihan</v>
      </c>
      <c r="O54" s="118" t="s">
        <v>127</v>
      </c>
      <c r="P54" s="125" t="str">
        <f t="shared" si="5"/>
        <v>Alat kebersihan</v>
      </c>
      <c r="Q54" s="126">
        <f t="shared" si="6"/>
        <v>315100</v>
      </c>
      <c r="R54" s="126">
        <f t="shared" si="7"/>
        <v>315100</v>
      </c>
      <c r="S54" s="115"/>
      <c r="T54" s="118" t="str">
        <f t="shared" si="8"/>
        <v>UNIT</v>
      </c>
      <c r="U54" s="127" t="str">
        <f t="shared" si="9"/>
        <v>UNITKB/TK Alat kebersihan</v>
      </c>
    </row>
    <row r="55" spans="1:21" s="216" customFormat="1" ht="20.100000000000001" customHeight="1" x14ac:dyDescent="0.3">
      <c r="A55" s="224">
        <v>44</v>
      </c>
      <c r="B55" s="202">
        <v>46071</v>
      </c>
      <c r="C55" s="203">
        <v>530303</v>
      </c>
      <c r="D55" s="203">
        <v>29</v>
      </c>
      <c r="E55" s="225" t="s">
        <v>71</v>
      </c>
      <c r="F55" s="205"/>
      <c r="G55" s="206">
        <v>245900</v>
      </c>
      <c r="H55" s="226">
        <f t="shared" si="10"/>
        <v>129509910.03000003</v>
      </c>
      <c r="I55" s="227"/>
      <c r="J55" s="208">
        <f t="shared" si="0"/>
        <v>29</v>
      </c>
      <c r="K55" s="209">
        <f t="shared" si="1"/>
        <v>18</v>
      </c>
      <c r="L55" s="210" t="str">
        <f t="shared" si="2"/>
        <v>Februari</v>
      </c>
      <c r="M55" s="211" t="str">
        <f t="shared" si="3"/>
        <v>JV-KB/TK-Februari-29</v>
      </c>
      <c r="N55" s="212" t="str">
        <f t="shared" si="4"/>
        <v>KB/TK Bahan media pembelajaran habis pakai</v>
      </c>
      <c r="O55" s="211" t="s">
        <v>127</v>
      </c>
      <c r="P55" s="213" t="str">
        <f t="shared" si="5"/>
        <v>Bahan media pembelajaran habis pakai</v>
      </c>
      <c r="Q55" s="214">
        <f t="shared" si="6"/>
        <v>245900</v>
      </c>
      <c r="R55" s="214">
        <f t="shared" si="7"/>
        <v>245900</v>
      </c>
      <c r="S55" s="212"/>
      <c r="T55" s="211" t="str">
        <f t="shared" si="8"/>
        <v>UNIT</v>
      </c>
      <c r="U55" s="215" t="str">
        <f t="shared" si="9"/>
        <v>UNITKB/TK Bahan media pembelajaran habis pakai</v>
      </c>
    </row>
    <row r="56" spans="1:21" ht="20.100000000000001" customHeight="1" x14ac:dyDescent="0.3">
      <c r="A56" s="162">
        <v>45</v>
      </c>
      <c r="B56" s="104">
        <v>46073</v>
      </c>
      <c r="C56" s="155">
        <v>511266</v>
      </c>
      <c r="D56" s="155">
        <v>30</v>
      </c>
      <c r="E56" s="101" t="s">
        <v>114</v>
      </c>
      <c r="F56" s="102"/>
      <c r="G56" s="103">
        <v>17483400</v>
      </c>
      <c r="H56" s="158">
        <f t="shared" si="10"/>
        <v>112026510.03000003</v>
      </c>
      <c r="I56" s="159"/>
      <c r="J56" s="122">
        <f t="shared" si="0"/>
        <v>30</v>
      </c>
      <c r="K56" s="123">
        <f t="shared" si="1"/>
        <v>20</v>
      </c>
      <c r="L56" s="124" t="str">
        <f t="shared" si="2"/>
        <v>Februari</v>
      </c>
      <c r="M56" s="118" t="str">
        <f t="shared" si="3"/>
        <v>JV-KB/TK-Februari-30</v>
      </c>
      <c r="N56" s="115" t="str">
        <f t="shared" si="4"/>
        <v>KB/TK Festival Seni &amp; Makanan Banyumas</v>
      </c>
      <c r="O56" s="118" t="s">
        <v>127</v>
      </c>
      <c r="P56" s="125" t="str">
        <f t="shared" si="5"/>
        <v>Festival Seni &amp; Makanan Banyumas</v>
      </c>
      <c r="Q56" s="126">
        <f t="shared" si="6"/>
        <v>17483400</v>
      </c>
      <c r="R56" s="126">
        <f t="shared" si="7"/>
        <v>17483400</v>
      </c>
      <c r="S56" s="115"/>
      <c r="T56" s="118" t="str">
        <f t="shared" si="8"/>
        <v>UNIT</v>
      </c>
      <c r="U56" s="127" t="str">
        <f t="shared" si="9"/>
        <v>UNITKB/TK Festival Seni &amp; Makanan Banyumas</v>
      </c>
    </row>
    <row r="57" spans="1:21" ht="20.100000000000001" customHeight="1" x14ac:dyDescent="0.3">
      <c r="A57" s="162">
        <v>46</v>
      </c>
      <c r="B57" s="104">
        <v>46073</v>
      </c>
      <c r="C57" s="155">
        <v>530212</v>
      </c>
      <c r="D57" s="155">
        <v>31</v>
      </c>
      <c r="E57" s="101" t="s">
        <v>21</v>
      </c>
      <c r="F57" s="102"/>
      <c r="G57" s="103">
        <v>524600</v>
      </c>
      <c r="H57" s="158">
        <f t="shared" si="10"/>
        <v>111501910.03000003</v>
      </c>
      <c r="I57" s="159"/>
      <c r="J57" s="122">
        <f t="shared" si="0"/>
        <v>31</v>
      </c>
      <c r="K57" s="123">
        <f t="shared" si="1"/>
        <v>20</v>
      </c>
      <c r="L57" s="124" t="str">
        <f t="shared" si="2"/>
        <v>Februari</v>
      </c>
      <c r="M57" s="118" t="str">
        <f t="shared" si="3"/>
        <v>JV-KB/TK-Februari-31</v>
      </c>
      <c r="N57" s="115" t="str">
        <f t="shared" si="4"/>
        <v>KB/TK Obat pembersih &amp; pengharum</v>
      </c>
      <c r="O57" s="118" t="s">
        <v>127</v>
      </c>
      <c r="P57" s="125" t="str">
        <f t="shared" si="5"/>
        <v>Obat pembersih &amp; pengharum</v>
      </c>
      <c r="Q57" s="126">
        <f t="shared" si="6"/>
        <v>524600</v>
      </c>
      <c r="R57" s="126">
        <f t="shared" si="7"/>
        <v>524600</v>
      </c>
      <c r="S57" s="115"/>
      <c r="T57" s="118" t="str">
        <f t="shared" si="8"/>
        <v>UNIT</v>
      </c>
      <c r="U57" s="127" t="str">
        <f t="shared" si="9"/>
        <v>UNITKB/TK Obat pembersih &amp; pengharum</v>
      </c>
    </row>
    <row r="58" spans="1:21" s="216" customFormat="1" ht="20.100000000000001" customHeight="1" x14ac:dyDescent="0.3">
      <c r="A58" s="224">
        <v>47</v>
      </c>
      <c r="B58" s="104">
        <v>46074</v>
      </c>
      <c r="C58" s="155"/>
      <c r="D58" s="155"/>
      <c r="E58" s="156" t="s">
        <v>235</v>
      </c>
      <c r="F58" s="102">
        <v>17654800</v>
      </c>
      <c r="G58" s="103"/>
      <c r="H58" s="158">
        <f t="shared" si="10"/>
        <v>129156710.03000003</v>
      </c>
      <c r="I58" s="227"/>
      <c r="J58" s="208">
        <f t="shared" si="0"/>
        <v>0</v>
      </c>
      <c r="K58" s="209">
        <f t="shared" si="1"/>
        <v>21</v>
      </c>
      <c r="L58" s="210" t="str">
        <f t="shared" si="2"/>
        <v>Februari</v>
      </c>
      <c r="M58" s="211" t="str">
        <f t="shared" si="3"/>
        <v xml:space="preserve"> </v>
      </c>
      <c r="N58" s="212" t="str">
        <f t="shared" si="4"/>
        <v>KB/TK Pengambilan Droping (Permainan Outdoor)</v>
      </c>
      <c r="O58" s="211" t="s">
        <v>127</v>
      </c>
      <c r="P58" s="213" t="str">
        <f t="shared" si="5"/>
        <v>Pengambilan Droping (Permainan Outdoor)</v>
      </c>
      <c r="Q58" s="214">
        <f t="shared" si="6"/>
        <v>17654800</v>
      </c>
      <c r="R58" s="214">
        <f t="shared" si="7"/>
        <v>17654800</v>
      </c>
      <c r="S58" s="212"/>
      <c r="T58" s="211" t="str">
        <f t="shared" si="8"/>
        <v>UNIT</v>
      </c>
      <c r="U58" s="215" t="str">
        <f t="shared" si="9"/>
        <v>UNITKB/TK Pengambilan Droping (Permainan Outdoor)</v>
      </c>
    </row>
    <row r="59" spans="1:21" s="216" customFormat="1" ht="20.100000000000001" customHeight="1" x14ac:dyDescent="0.3">
      <c r="A59" s="224">
        <v>48</v>
      </c>
      <c r="B59" s="104">
        <v>46074</v>
      </c>
      <c r="C59" s="155"/>
      <c r="D59" s="155"/>
      <c r="E59" s="156" t="s">
        <v>151</v>
      </c>
      <c r="F59" s="102"/>
      <c r="G59" s="103">
        <v>17654800</v>
      </c>
      <c r="H59" s="158">
        <f t="shared" si="10"/>
        <v>111501910.03000003</v>
      </c>
      <c r="I59" s="227"/>
      <c r="J59" s="208">
        <f t="shared" si="0"/>
        <v>0</v>
      </c>
      <c r="K59" s="209">
        <f t="shared" si="1"/>
        <v>21</v>
      </c>
      <c r="L59" s="210" t="str">
        <f t="shared" si="2"/>
        <v>Februari</v>
      </c>
      <c r="M59" s="211" t="str">
        <f t="shared" si="3"/>
        <v xml:space="preserve"> </v>
      </c>
      <c r="N59" s="212" t="str">
        <f t="shared" si="4"/>
        <v>KB/TK Diterima kas tunai di Bendahara</v>
      </c>
      <c r="O59" s="211" t="s">
        <v>127</v>
      </c>
      <c r="P59" s="213" t="str">
        <f t="shared" si="5"/>
        <v>Diterima kas tunai di Bendahara</v>
      </c>
      <c r="Q59" s="214">
        <f t="shared" si="6"/>
        <v>17654800</v>
      </c>
      <c r="R59" s="214">
        <f t="shared" si="7"/>
        <v>17654800</v>
      </c>
      <c r="S59" s="212"/>
      <c r="T59" s="211" t="str">
        <f t="shared" si="8"/>
        <v>UNIT</v>
      </c>
      <c r="U59" s="215" t="str">
        <f t="shared" si="9"/>
        <v>UNITKB/TK Diterima kas tunai di Bendahara</v>
      </c>
    </row>
    <row r="60" spans="1:21" ht="20.100000000000001" customHeight="1" x14ac:dyDescent="0.3">
      <c r="A60" s="162">
        <v>49</v>
      </c>
      <c r="B60" s="104">
        <v>46074</v>
      </c>
      <c r="C60" s="155">
        <v>515114</v>
      </c>
      <c r="D60" s="155">
        <v>32</v>
      </c>
      <c r="E60" s="101" t="s">
        <v>104</v>
      </c>
      <c r="F60" s="102"/>
      <c r="G60" s="103">
        <v>630000</v>
      </c>
      <c r="H60" s="158">
        <f t="shared" si="10"/>
        <v>110871910.03000003</v>
      </c>
      <c r="I60" s="159"/>
      <c r="J60" s="122">
        <f t="shared" si="0"/>
        <v>32</v>
      </c>
      <c r="K60" s="123">
        <f t="shared" si="1"/>
        <v>21</v>
      </c>
      <c r="L60" s="124" t="str">
        <f t="shared" si="2"/>
        <v>Februari</v>
      </c>
      <c r="M60" s="118" t="str">
        <f t="shared" si="3"/>
        <v>JV-KB/TK-Februari-32</v>
      </c>
      <c r="N60" s="115" t="str">
        <f t="shared" si="4"/>
        <v>KB/TK Perawatan Karpet dan Sarana Ibadah</v>
      </c>
      <c r="O60" s="118" t="s">
        <v>127</v>
      </c>
      <c r="P60" s="125" t="str">
        <f t="shared" si="5"/>
        <v>Perawatan Karpet dan Sarana Ibadah</v>
      </c>
      <c r="Q60" s="126">
        <f t="shared" si="6"/>
        <v>630000</v>
      </c>
      <c r="R60" s="126">
        <f t="shared" si="7"/>
        <v>630000</v>
      </c>
      <c r="S60" s="115"/>
      <c r="T60" s="118" t="str">
        <f t="shared" si="8"/>
        <v>UNIT</v>
      </c>
      <c r="U60" s="127" t="str">
        <f t="shared" si="9"/>
        <v>UNITKB/TK Perawatan Karpet dan Sarana Ibadah</v>
      </c>
    </row>
    <row r="61" spans="1:21" ht="20.100000000000001" customHeight="1" x14ac:dyDescent="0.3">
      <c r="A61" s="162">
        <v>50</v>
      </c>
      <c r="B61" s="104">
        <v>46074</v>
      </c>
      <c r="C61" s="155">
        <v>515604</v>
      </c>
      <c r="D61" s="155">
        <v>33</v>
      </c>
      <c r="E61" s="101" t="s">
        <v>230</v>
      </c>
      <c r="F61" s="102"/>
      <c r="G61" s="103">
        <v>12249200</v>
      </c>
      <c r="H61" s="158">
        <f t="shared" si="10"/>
        <v>98622710.030000031</v>
      </c>
      <c r="I61" s="159"/>
      <c r="J61" s="122">
        <f t="shared" si="0"/>
        <v>33</v>
      </c>
      <c r="K61" s="123">
        <f t="shared" si="1"/>
        <v>21</v>
      </c>
      <c r="L61" s="124" t="str">
        <f t="shared" si="2"/>
        <v>Februari</v>
      </c>
      <c r="M61" s="118" t="str">
        <f t="shared" si="3"/>
        <v>JV-KB/TK-Februari-33</v>
      </c>
      <c r="N61" s="115" t="str">
        <f t="shared" si="4"/>
        <v>KB/TK Permainan Outdoor</v>
      </c>
      <c r="O61" s="118" t="s">
        <v>127</v>
      </c>
      <c r="P61" s="125" t="str">
        <f t="shared" si="5"/>
        <v>Permainan Outdoor</v>
      </c>
      <c r="Q61" s="126">
        <f t="shared" si="6"/>
        <v>12249200</v>
      </c>
      <c r="R61" s="126">
        <f t="shared" si="7"/>
        <v>12249200</v>
      </c>
      <c r="S61" s="115"/>
      <c r="T61" s="118" t="str">
        <f t="shared" si="8"/>
        <v>UNIT</v>
      </c>
      <c r="U61" s="127" t="str">
        <f t="shared" si="9"/>
        <v>UNITKB/TK Permainan Outdoor</v>
      </c>
    </row>
    <row r="62" spans="1:21" ht="20.100000000000001" customHeight="1" x14ac:dyDescent="0.3">
      <c r="A62" s="162">
        <v>51</v>
      </c>
      <c r="B62" s="104">
        <v>46076</v>
      </c>
      <c r="C62" s="155"/>
      <c r="D62" s="155"/>
      <c r="E62" s="156" t="s">
        <v>236</v>
      </c>
      <c r="F62" s="102">
        <v>10000000</v>
      </c>
      <c r="G62" s="103"/>
      <c r="H62" s="158">
        <f t="shared" si="10"/>
        <v>108622710.03000003</v>
      </c>
      <c r="I62" s="152"/>
      <c r="J62" s="122">
        <f t="shared" si="0"/>
        <v>0</v>
      </c>
      <c r="K62" s="123">
        <f t="shared" si="1"/>
        <v>23</v>
      </c>
      <c r="L62" s="124" t="str">
        <f t="shared" si="2"/>
        <v>Februari</v>
      </c>
      <c r="M62" s="118" t="str">
        <f t="shared" si="3"/>
        <v xml:space="preserve"> </v>
      </c>
      <c r="N62" s="115" t="str">
        <f t="shared" si="4"/>
        <v>KB/TK Dana Pendaftaran SPMB Gel 1 TA 2026/2027</v>
      </c>
      <c r="O62" s="118" t="s">
        <v>127</v>
      </c>
      <c r="P62" s="125" t="str">
        <f t="shared" si="5"/>
        <v>Dana Pendaftaran SPMB Gel 1 TA 2026/2027</v>
      </c>
      <c r="Q62" s="126">
        <f t="shared" si="6"/>
        <v>10000000</v>
      </c>
      <c r="R62" s="126">
        <f t="shared" si="7"/>
        <v>10000000</v>
      </c>
      <c r="S62" s="115"/>
      <c r="T62" s="118" t="str">
        <f t="shared" si="8"/>
        <v>UNIT</v>
      </c>
      <c r="U62" s="127" t="str">
        <f t="shared" si="9"/>
        <v>UNITKB/TK Dana Pendaftaran SPMB Gel 1 TA 2026/2027</v>
      </c>
    </row>
    <row r="63" spans="1:21" ht="20.100000000000001" customHeight="1" x14ac:dyDescent="0.3">
      <c r="A63" s="162">
        <v>52</v>
      </c>
      <c r="B63" s="104">
        <v>46076</v>
      </c>
      <c r="C63" s="155">
        <v>530918</v>
      </c>
      <c r="D63" s="155">
        <v>34</v>
      </c>
      <c r="E63" s="156" t="s">
        <v>58</v>
      </c>
      <c r="F63" s="102"/>
      <c r="G63" s="103">
        <v>350000</v>
      </c>
      <c r="H63" s="158">
        <f t="shared" si="10"/>
        <v>108272710.03000003</v>
      </c>
      <c r="I63" s="152"/>
      <c r="J63" s="122">
        <f t="shared" si="0"/>
        <v>34</v>
      </c>
      <c r="K63" s="123">
        <f t="shared" si="1"/>
        <v>23</v>
      </c>
      <c r="L63" s="124" t="str">
        <f t="shared" si="2"/>
        <v>Februari</v>
      </c>
      <c r="M63" s="118" t="str">
        <f t="shared" si="3"/>
        <v>JV-KB/TK-Februari-34</v>
      </c>
      <c r="N63" s="115" t="str">
        <f t="shared" si="4"/>
        <v>KB/TK Penarikan Sampah</v>
      </c>
      <c r="O63" s="118" t="s">
        <v>127</v>
      </c>
      <c r="P63" s="125" t="str">
        <f t="shared" si="5"/>
        <v>Penarikan Sampah</v>
      </c>
      <c r="Q63" s="126">
        <f t="shared" si="6"/>
        <v>350000</v>
      </c>
      <c r="R63" s="126">
        <f t="shared" si="7"/>
        <v>350000</v>
      </c>
      <c r="S63" s="115"/>
      <c r="T63" s="118" t="str">
        <f t="shared" si="8"/>
        <v>UNIT</v>
      </c>
      <c r="U63" s="127" t="str">
        <f t="shared" si="9"/>
        <v>UNITKB/TK Penarikan Sampah</v>
      </c>
    </row>
    <row r="64" spans="1:21" ht="20.100000000000001" customHeight="1" x14ac:dyDescent="0.3">
      <c r="A64" s="162">
        <v>53</v>
      </c>
      <c r="B64" s="104">
        <v>46077</v>
      </c>
      <c r="C64" s="155">
        <v>511302</v>
      </c>
      <c r="D64" s="155">
        <v>35</v>
      </c>
      <c r="E64" s="101" t="s">
        <v>90</v>
      </c>
      <c r="F64" s="102"/>
      <c r="G64" s="103">
        <v>340000</v>
      </c>
      <c r="H64" s="158">
        <f t="shared" si="10"/>
        <v>107932710.03000003</v>
      </c>
      <c r="I64" s="152"/>
      <c r="J64" s="122">
        <f t="shared" si="0"/>
        <v>35</v>
      </c>
      <c r="K64" s="123">
        <f t="shared" si="1"/>
        <v>24</v>
      </c>
      <c r="L64" s="124" t="str">
        <f t="shared" si="2"/>
        <v>Februari</v>
      </c>
      <c r="M64" s="118" t="str">
        <f t="shared" si="3"/>
        <v>JV-KB/TK-Februari-35</v>
      </c>
      <c r="N64" s="115" t="str">
        <f t="shared" si="4"/>
        <v>KB/TK Honor Pelatih Ekstrakurikuler</v>
      </c>
      <c r="O64" s="118" t="s">
        <v>127</v>
      </c>
      <c r="P64" s="125" t="str">
        <f t="shared" si="5"/>
        <v>Honor Pelatih Ekstrakurikuler</v>
      </c>
      <c r="Q64" s="126">
        <f t="shared" si="6"/>
        <v>340000</v>
      </c>
      <c r="R64" s="126">
        <f t="shared" si="7"/>
        <v>340000</v>
      </c>
      <c r="S64" s="115"/>
      <c r="T64" s="118" t="str">
        <f t="shared" si="8"/>
        <v>UNIT</v>
      </c>
      <c r="U64" s="127" t="str">
        <f t="shared" si="9"/>
        <v>UNITKB/TK Honor Pelatih Ekstrakurikuler</v>
      </c>
    </row>
    <row r="65" spans="1:21" ht="20.100000000000001" customHeight="1" x14ac:dyDescent="0.3">
      <c r="A65" s="162">
        <v>54</v>
      </c>
      <c r="B65" s="104">
        <v>46077</v>
      </c>
      <c r="C65" s="155">
        <v>530908</v>
      </c>
      <c r="D65" s="155">
        <v>36</v>
      </c>
      <c r="E65" s="156" t="s">
        <v>74</v>
      </c>
      <c r="F65" s="102"/>
      <c r="G65" s="103">
        <v>870000</v>
      </c>
      <c r="H65" s="158">
        <f t="shared" si="10"/>
        <v>107062710.03000003</v>
      </c>
      <c r="I65" s="152"/>
      <c r="J65" s="122">
        <f t="shared" si="0"/>
        <v>36</v>
      </c>
      <c r="K65" s="123">
        <f t="shared" si="1"/>
        <v>24</v>
      </c>
      <c r="L65" s="124" t="str">
        <f t="shared" si="2"/>
        <v>Februari</v>
      </c>
      <c r="M65" s="118" t="str">
        <f t="shared" si="3"/>
        <v>JV-KB/TK-Februari-36</v>
      </c>
      <c r="N65" s="115" t="str">
        <f t="shared" si="4"/>
        <v>KB/TK IGTK Kecamatan</v>
      </c>
      <c r="O65" s="118" t="s">
        <v>127</v>
      </c>
      <c r="P65" s="125" t="str">
        <f t="shared" si="5"/>
        <v>IGTK Kecamatan</v>
      </c>
      <c r="Q65" s="126">
        <f t="shared" si="6"/>
        <v>870000</v>
      </c>
      <c r="R65" s="126">
        <f t="shared" si="7"/>
        <v>870000</v>
      </c>
      <c r="S65" s="115"/>
      <c r="T65" s="118" t="str">
        <f t="shared" si="8"/>
        <v>UNIT</v>
      </c>
      <c r="U65" s="127" t="str">
        <f t="shared" si="9"/>
        <v>UNITKB/TK IGTK Kecamatan</v>
      </c>
    </row>
    <row r="66" spans="1:21" ht="20.100000000000001" customHeight="1" x14ac:dyDescent="0.3">
      <c r="A66" s="162">
        <v>55</v>
      </c>
      <c r="B66" s="104">
        <v>46077</v>
      </c>
      <c r="C66" s="155">
        <v>530916</v>
      </c>
      <c r="D66" s="155">
        <v>37</v>
      </c>
      <c r="E66" s="101" t="s">
        <v>97</v>
      </c>
      <c r="F66" s="102"/>
      <c r="G66" s="103">
        <v>230000</v>
      </c>
      <c r="H66" s="158">
        <f t="shared" si="10"/>
        <v>106832710.03000003</v>
      </c>
      <c r="I66" s="152"/>
      <c r="J66" s="122">
        <f t="shared" si="0"/>
        <v>37</v>
      </c>
      <c r="K66" s="123">
        <f t="shared" si="1"/>
        <v>24</v>
      </c>
      <c r="L66" s="124" t="str">
        <f t="shared" si="2"/>
        <v>Februari</v>
      </c>
      <c r="M66" s="118" t="str">
        <f t="shared" si="3"/>
        <v>JV-KB/TK-Februari-37</v>
      </c>
      <c r="N66" s="115" t="str">
        <f t="shared" si="4"/>
        <v xml:space="preserve">KB/TK Langganan Majalah/koran </v>
      </c>
      <c r="O66" s="118" t="s">
        <v>127</v>
      </c>
      <c r="P66" s="125" t="str">
        <f t="shared" si="5"/>
        <v xml:space="preserve">Langganan Majalah/koran </v>
      </c>
      <c r="Q66" s="126">
        <f t="shared" si="6"/>
        <v>230000</v>
      </c>
      <c r="R66" s="126">
        <f t="shared" si="7"/>
        <v>230000</v>
      </c>
      <c r="S66" s="115"/>
      <c r="T66" s="118" t="str">
        <f t="shared" si="8"/>
        <v>UNIT</v>
      </c>
      <c r="U66" s="127" t="str">
        <f t="shared" si="9"/>
        <v xml:space="preserve">UNITKB/TK Langganan Majalah/koran </v>
      </c>
    </row>
    <row r="67" spans="1:21" s="187" customFormat="1" ht="20.100000000000001" customHeight="1" x14ac:dyDescent="0.3">
      <c r="A67" s="162">
        <v>56</v>
      </c>
      <c r="B67" s="104">
        <v>46078</v>
      </c>
      <c r="C67" s="155">
        <v>530923</v>
      </c>
      <c r="D67" s="155">
        <v>38</v>
      </c>
      <c r="E67" s="101" t="s">
        <v>117</v>
      </c>
      <c r="F67" s="102"/>
      <c r="G67" s="102">
        <v>85000</v>
      </c>
      <c r="H67" s="158">
        <f t="shared" si="10"/>
        <v>106747710.03000003</v>
      </c>
      <c r="J67" s="188">
        <f t="shared" si="0"/>
        <v>38</v>
      </c>
      <c r="K67" s="189">
        <f t="shared" si="1"/>
        <v>25</v>
      </c>
      <c r="L67" s="190" t="str">
        <f t="shared" si="2"/>
        <v>Februari</v>
      </c>
      <c r="M67" s="181" t="str">
        <f t="shared" si="3"/>
        <v>JV-KB/TK-Februari-38</v>
      </c>
      <c r="N67" s="191" t="str">
        <f t="shared" si="4"/>
        <v>KB/TK Silaturahmi Idul Fitri</v>
      </c>
      <c r="O67" s="181" t="s">
        <v>127</v>
      </c>
      <c r="P67" s="192" t="str">
        <f t="shared" si="5"/>
        <v>Silaturahmi Idul Fitri</v>
      </c>
      <c r="Q67" s="193">
        <f t="shared" si="6"/>
        <v>85000</v>
      </c>
      <c r="R67" s="193">
        <f t="shared" si="7"/>
        <v>85000</v>
      </c>
      <c r="S67" s="191"/>
      <c r="T67" s="181" t="str">
        <f t="shared" si="8"/>
        <v>UNIT</v>
      </c>
      <c r="U67" s="194" t="str">
        <f t="shared" si="9"/>
        <v>UNITKB/TK Silaturahmi Idul Fitri</v>
      </c>
    </row>
    <row r="68" spans="1:21" ht="20.100000000000001" customHeight="1" x14ac:dyDescent="0.3">
      <c r="A68" s="162">
        <v>57</v>
      </c>
      <c r="B68" s="182">
        <v>46079</v>
      </c>
      <c r="C68" s="183">
        <v>518107</v>
      </c>
      <c r="D68" s="155">
        <v>39</v>
      </c>
      <c r="E68" s="184" t="s">
        <v>112</v>
      </c>
      <c r="F68" s="185"/>
      <c r="G68" s="186">
        <v>1750000</v>
      </c>
      <c r="H68" s="158">
        <f t="shared" si="10"/>
        <v>104997710.03000003</v>
      </c>
      <c r="I68" s="160"/>
      <c r="J68" s="122">
        <f t="shared" si="0"/>
        <v>39</v>
      </c>
      <c r="K68" s="123">
        <f t="shared" si="1"/>
        <v>26</v>
      </c>
      <c r="L68" s="124" t="str">
        <f t="shared" si="2"/>
        <v>Februari</v>
      </c>
      <c r="M68" s="118" t="str">
        <f t="shared" si="3"/>
        <v>JV-KB/TK-Februari-39</v>
      </c>
      <c r="N68" s="115" t="str">
        <f t="shared" si="4"/>
        <v>KB/TK Kertas Raport</v>
      </c>
      <c r="O68" s="118" t="s">
        <v>127</v>
      </c>
      <c r="P68" s="125" t="str">
        <f t="shared" si="5"/>
        <v>Kertas Raport</v>
      </c>
      <c r="Q68" s="126">
        <f t="shared" si="6"/>
        <v>1750000</v>
      </c>
      <c r="R68" s="126">
        <f t="shared" si="7"/>
        <v>1750000</v>
      </c>
      <c r="S68" s="115"/>
      <c r="T68" s="118" t="str">
        <f t="shared" si="8"/>
        <v>UNIT</v>
      </c>
      <c r="U68" s="127" t="str">
        <f t="shared" si="9"/>
        <v>UNITKB/TK Kertas Raport</v>
      </c>
    </row>
    <row r="69" spans="1:21" ht="20.100000000000001" customHeight="1" x14ac:dyDescent="0.3">
      <c r="A69" s="162">
        <v>58</v>
      </c>
      <c r="B69" s="104">
        <v>46079</v>
      </c>
      <c r="C69" s="155"/>
      <c r="D69" s="155"/>
      <c r="E69" s="156" t="s">
        <v>135</v>
      </c>
      <c r="F69" s="102"/>
      <c r="G69" s="102">
        <v>2500</v>
      </c>
      <c r="H69" s="158">
        <f t="shared" si="10"/>
        <v>104995210.03000003</v>
      </c>
      <c r="I69" s="160"/>
      <c r="J69" s="122">
        <f t="shared" si="0"/>
        <v>0</v>
      </c>
      <c r="K69" s="123">
        <f t="shared" si="1"/>
        <v>26</v>
      </c>
      <c r="L69" s="124" t="str">
        <f t="shared" si="2"/>
        <v>Februari</v>
      </c>
      <c r="M69" s="118" t="str">
        <f t="shared" si="3"/>
        <v xml:space="preserve"> </v>
      </c>
      <c r="N69" s="115" t="str">
        <f t="shared" si="4"/>
        <v>KB/TK Biaya Pemindahbukuan e-Banking</v>
      </c>
      <c r="O69" s="118" t="s">
        <v>127</v>
      </c>
      <c r="P69" s="125" t="str">
        <f t="shared" si="5"/>
        <v>Biaya Pemindahbukuan e-Banking</v>
      </c>
      <c r="Q69" s="126">
        <f t="shared" si="6"/>
        <v>2500</v>
      </c>
      <c r="R69" s="126">
        <f t="shared" si="7"/>
        <v>2500</v>
      </c>
      <c r="S69" s="115"/>
      <c r="T69" s="118" t="str">
        <f t="shared" si="8"/>
        <v>UNIT</v>
      </c>
      <c r="U69" s="127" t="str">
        <f t="shared" si="9"/>
        <v>UNITKB/TK Biaya Pemindahbukuan e-Banking</v>
      </c>
    </row>
    <row r="70" spans="1:21" ht="20.100000000000001" customHeight="1" x14ac:dyDescent="0.3">
      <c r="A70" s="162">
        <v>59</v>
      </c>
      <c r="B70" s="104">
        <v>46079</v>
      </c>
      <c r="C70" s="155">
        <v>531005</v>
      </c>
      <c r="D70" s="155">
        <v>40</v>
      </c>
      <c r="E70" s="156" t="s">
        <v>96</v>
      </c>
      <c r="F70" s="102"/>
      <c r="G70" s="102">
        <v>255000</v>
      </c>
      <c r="H70" s="158">
        <f t="shared" si="10"/>
        <v>104740210.03000003</v>
      </c>
      <c r="I70" s="160"/>
      <c r="J70" s="122">
        <f t="shared" si="0"/>
        <v>40</v>
      </c>
      <c r="K70" s="123">
        <f t="shared" si="1"/>
        <v>26</v>
      </c>
      <c r="L70" s="124" t="str">
        <f t="shared" si="2"/>
        <v>Februari</v>
      </c>
      <c r="M70" s="118" t="str">
        <f t="shared" si="3"/>
        <v>JV-KB/TK-Februari-40</v>
      </c>
      <c r="N70" s="115" t="str">
        <f t="shared" si="4"/>
        <v>KB/TK Home Visit Siswa Dalam Kota</v>
      </c>
      <c r="O70" s="118" t="s">
        <v>127</v>
      </c>
      <c r="P70" s="125" t="str">
        <f t="shared" si="5"/>
        <v>Home Visit Siswa Dalam Kota</v>
      </c>
      <c r="Q70" s="126">
        <f t="shared" si="6"/>
        <v>255000</v>
      </c>
      <c r="R70" s="126">
        <f t="shared" si="7"/>
        <v>255000</v>
      </c>
      <c r="S70" s="115"/>
      <c r="T70" s="118" t="str">
        <f t="shared" si="8"/>
        <v>UNIT</v>
      </c>
      <c r="U70" s="127" t="str">
        <f t="shared" si="9"/>
        <v>UNITKB/TK Home Visit Siswa Dalam Kota</v>
      </c>
    </row>
    <row r="71" spans="1:21" ht="20.100000000000001" customHeight="1" x14ac:dyDescent="0.3">
      <c r="A71" s="162">
        <v>60</v>
      </c>
      <c r="B71" s="104">
        <v>46079</v>
      </c>
      <c r="C71" s="155">
        <v>531006</v>
      </c>
      <c r="D71" s="155">
        <v>41</v>
      </c>
      <c r="E71" s="101" t="s">
        <v>101</v>
      </c>
      <c r="F71" s="102"/>
      <c r="G71" s="103">
        <v>80000</v>
      </c>
      <c r="H71" s="158">
        <f t="shared" si="10"/>
        <v>104660210.03000003</v>
      </c>
      <c r="J71" s="122">
        <f t="shared" si="0"/>
        <v>41</v>
      </c>
      <c r="K71" s="123">
        <f t="shared" si="1"/>
        <v>26</v>
      </c>
      <c r="L71" s="124" t="str">
        <f t="shared" si="2"/>
        <v>Februari</v>
      </c>
      <c r="M71" s="118" t="str">
        <f t="shared" si="3"/>
        <v>JV-KB/TK-Februari-41</v>
      </c>
      <c r="N71" s="115" t="str">
        <f t="shared" si="4"/>
        <v>KB/TK Home Visit Siswa Luar Kota</v>
      </c>
      <c r="O71" s="118" t="s">
        <v>127</v>
      </c>
      <c r="P71" s="125" t="str">
        <f t="shared" si="5"/>
        <v>Home Visit Siswa Luar Kota</v>
      </c>
      <c r="Q71" s="126">
        <f t="shared" si="6"/>
        <v>80000</v>
      </c>
      <c r="R71" s="126">
        <f t="shared" si="7"/>
        <v>80000</v>
      </c>
      <c r="S71" s="115"/>
      <c r="T71" s="118" t="str">
        <f t="shared" si="8"/>
        <v>UNIT</v>
      </c>
      <c r="U71" s="127" t="str">
        <f t="shared" si="9"/>
        <v>UNITKB/TK Home Visit Siswa Luar Kota</v>
      </c>
    </row>
    <row r="72" spans="1:21" ht="20.100000000000001" customHeight="1" x14ac:dyDescent="0.3">
      <c r="A72" s="162">
        <v>61</v>
      </c>
      <c r="B72" s="104">
        <v>46079</v>
      </c>
      <c r="C72" s="155">
        <v>531008</v>
      </c>
      <c r="D72" s="155">
        <v>42</v>
      </c>
      <c r="E72" s="156" t="s">
        <v>108</v>
      </c>
      <c r="F72" s="102"/>
      <c r="G72" s="103">
        <v>300000</v>
      </c>
      <c r="H72" s="158">
        <f t="shared" si="10"/>
        <v>104360210.03000003</v>
      </c>
      <c r="I72" s="152"/>
      <c r="J72" s="122">
        <f t="shared" si="0"/>
        <v>42</v>
      </c>
      <c r="K72" s="123">
        <f t="shared" si="1"/>
        <v>26</v>
      </c>
      <c r="L72" s="124" t="str">
        <f t="shared" si="2"/>
        <v>Februari</v>
      </c>
      <c r="M72" s="118" t="str">
        <f t="shared" si="3"/>
        <v>JV-KB/TK-Februari-42</v>
      </c>
      <c r="N72" s="115" t="str">
        <f t="shared" si="4"/>
        <v>KB/TK Home Visit SDM</v>
      </c>
      <c r="O72" s="118" t="s">
        <v>127</v>
      </c>
      <c r="P72" s="125" t="str">
        <f t="shared" si="5"/>
        <v>Home Visit SDM</v>
      </c>
      <c r="Q72" s="126">
        <f t="shared" si="6"/>
        <v>300000</v>
      </c>
      <c r="R72" s="126">
        <f t="shared" si="7"/>
        <v>300000</v>
      </c>
      <c r="S72" s="115"/>
      <c r="T72" s="118" t="str">
        <f t="shared" si="8"/>
        <v>UNIT</v>
      </c>
      <c r="U72" s="127" t="str">
        <f t="shared" si="9"/>
        <v>UNITKB/TK Home Visit SDM</v>
      </c>
    </row>
    <row r="73" spans="1:21" ht="20.100000000000001" customHeight="1" x14ac:dyDescent="0.3">
      <c r="A73" s="162">
        <v>62</v>
      </c>
      <c r="B73" s="104">
        <v>46080</v>
      </c>
      <c r="C73" s="155"/>
      <c r="D73" s="155"/>
      <c r="E73" s="156" t="s">
        <v>237</v>
      </c>
      <c r="F73" s="102">
        <v>2600000</v>
      </c>
      <c r="G73" s="103"/>
      <c r="H73" s="158">
        <f t="shared" si="10"/>
        <v>106960210.03000003</v>
      </c>
      <c r="J73" s="122">
        <f t="shared" si="0"/>
        <v>0</v>
      </c>
      <c r="K73" s="123">
        <f t="shared" si="1"/>
        <v>27</v>
      </c>
      <c r="L73" s="124" t="str">
        <f t="shared" si="2"/>
        <v>Februari</v>
      </c>
      <c r="M73" s="118" t="str">
        <f t="shared" si="3"/>
        <v xml:space="preserve"> </v>
      </c>
      <c r="N73" s="115" t="str">
        <f t="shared" si="4"/>
        <v>KB/TK Pengambilan Droping (Kegiatan Ramadhan Aksiku)</v>
      </c>
      <c r="O73" s="118" t="s">
        <v>127</v>
      </c>
      <c r="P73" s="125" t="str">
        <f t="shared" si="5"/>
        <v>Pengambilan Droping (Kegiatan Ramadhan Aksiku)</v>
      </c>
      <c r="Q73" s="126">
        <f t="shared" si="6"/>
        <v>2600000</v>
      </c>
      <c r="R73" s="126">
        <f t="shared" si="7"/>
        <v>2600000</v>
      </c>
      <c r="S73" s="115"/>
      <c r="T73" s="118" t="str">
        <f t="shared" si="8"/>
        <v>UNIT</v>
      </c>
      <c r="U73" s="127" t="str">
        <f t="shared" si="9"/>
        <v>UNITKB/TK Pengambilan Droping (Kegiatan Ramadhan Aksiku)</v>
      </c>
    </row>
    <row r="74" spans="1:21" ht="20.100000000000001" customHeight="1" x14ac:dyDescent="0.3">
      <c r="A74" s="162">
        <v>63</v>
      </c>
      <c r="B74" s="104">
        <v>46080</v>
      </c>
      <c r="C74" s="155"/>
      <c r="D74" s="155"/>
      <c r="E74" s="156" t="s">
        <v>151</v>
      </c>
      <c r="F74" s="102"/>
      <c r="G74" s="103">
        <v>2600000</v>
      </c>
      <c r="H74" s="158">
        <f t="shared" si="10"/>
        <v>104360210.03000003</v>
      </c>
      <c r="J74" s="122">
        <f t="shared" si="0"/>
        <v>0</v>
      </c>
      <c r="K74" s="123">
        <f t="shared" si="1"/>
        <v>27</v>
      </c>
      <c r="L74" s="124" t="str">
        <f t="shared" si="2"/>
        <v>Februari</v>
      </c>
      <c r="M74" s="118" t="str">
        <f t="shared" si="3"/>
        <v xml:space="preserve"> </v>
      </c>
      <c r="N74" s="115" t="str">
        <f t="shared" si="4"/>
        <v>KB/TK Diterima kas tunai di Bendahara</v>
      </c>
      <c r="O74" s="118" t="s">
        <v>127</v>
      </c>
      <c r="P74" s="125" t="str">
        <f t="shared" si="5"/>
        <v>Diterima kas tunai di Bendahara</v>
      </c>
      <c r="Q74" s="126">
        <f t="shared" si="6"/>
        <v>2600000</v>
      </c>
      <c r="R74" s="126">
        <f t="shared" si="7"/>
        <v>2600000</v>
      </c>
      <c r="S74" s="115"/>
      <c r="T74" s="118" t="str">
        <f t="shared" si="8"/>
        <v>UNIT</v>
      </c>
      <c r="U74" s="127" t="str">
        <f t="shared" si="9"/>
        <v>UNITKB/TK Diterima kas tunai di Bendahara</v>
      </c>
    </row>
    <row r="75" spans="1:21" ht="20.100000000000001" customHeight="1" x14ac:dyDescent="0.3">
      <c r="A75" s="162">
        <v>62</v>
      </c>
      <c r="B75" s="104">
        <v>46080</v>
      </c>
      <c r="C75" s="155"/>
      <c r="D75" s="155"/>
      <c r="E75" s="156" t="s">
        <v>232</v>
      </c>
      <c r="F75" s="102">
        <v>10000000</v>
      </c>
      <c r="G75" s="103"/>
      <c r="H75" s="158">
        <f t="shared" si="10"/>
        <v>114360210.03000003</v>
      </c>
      <c r="J75" s="122">
        <f t="shared" ref="J75:J83" si="11">D75</f>
        <v>0</v>
      </c>
      <c r="K75" s="123">
        <f t="shared" ref="K75:K82" si="12">DAY(B75)</f>
        <v>27</v>
      </c>
      <c r="L75" s="124" t="str">
        <f t="shared" si="2"/>
        <v>Februari</v>
      </c>
      <c r="M75" s="118" t="str">
        <f t="shared" ref="M75:M83" si="13">IF(J75&lt;1," ","JV-KB/TK-"&amp;$L$11&amp;"-"&amp;J75)</f>
        <v xml:space="preserve"> </v>
      </c>
      <c r="N75" s="115" t="str">
        <f t="shared" ref="N75:N82" si="14">"KB/TK "&amp;E75</f>
        <v>KB/TK Pengambilan Droping (Operasional Sekolah)</v>
      </c>
      <c r="O75" s="118" t="s">
        <v>127</v>
      </c>
      <c r="P75" s="125" t="str">
        <f t="shared" ref="P75:P82" si="15">E75</f>
        <v>Pengambilan Droping (Operasional Sekolah)</v>
      </c>
      <c r="Q75" s="126">
        <f t="shared" ref="Q75:Q82" si="16">F75+G75</f>
        <v>10000000</v>
      </c>
      <c r="R75" s="126">
        <f t="shared" ref="R75:R82" si="17">Q75</f>
        <v>10000000</v>
      </c>
      <c r="S75" s="115"/>
      <c r="T75" s="118" t="str">
        <f t="shared" si="8"/>
        <v>UNIT</v>
      </c>
      <c r="U75" s="127" t="str">
        <f t="shared" ref="U75:U104" si="18">CONCATENATE(T75,N75)</f>
        <v>UNITKB/TK Pengambilan Droping (Operasional Sekolah)</v>
      </c>
    </row>
    <row r="76" spans="1:21" ht="20.100000000000001" customHeight="1" x14ac:dyDescent="0.3">
      <c r="A76" s="162">
        <v>63</v>
      </c>
      <c r="B76" s="104">
        <v>46080</v>
      </c>
      <c r="C76" s="155"/>
      <c r="D76" s="155"/>
      <c r="E76" s="156" t="s">
        <v>151</v>
      </c>
      <c r="F76" s="102"/>
      <c r="G76" s="103">
        <v>10000000</v>
      </c>
      <c r="H76" s="158">
        <f t="shared" si="10"/>
        <v>104360210.03000003</v>
      </c>
      <c r="J76" s="122">
        <f t="shared" si="11"/>
        <v>0</v>
      </c>
      <c r="K76" s="123">
        <f t="shared" si="12"/>
        <v>27</v>
      </c>
      <c r="L76" s="124" t="str">
        <f t="shared" ref="L76:L82" si="19">PROPER(TRIM(MID(SUBSTITUTE($B$3," ",REPT(" ",99)),99*INT((LEN($B$3)-LEN(SUBSTITUTE($B$3," ","")))/2),99)))</f>
        <v>Februari</v>
      </c>
      <c r="M76" s="118" t="str">
        <f t="shared" si="13"/>
        <v xml:space="preserve"> </v>
      </c>
      <c r="N76" s="115" t="str">
        <f t="shared" si="14"/>
        <v>KB/TK Diterima kas tunai di Bendahara</v>
      </c>
      <c r="O76" s="118" t="s">
        <v>127</v>
      </c>
      <c r="P76" s="125" t="str">
        <f t="shared" si="15"/>
        <v>Diterima kas tunai di Bendahara</v>
      </c>
      <c r="Q76" s="126">
        <f t="shared" si="16"/>
        <v>10000000</v>
      </c>
      <c r="R76" s="126">
        <f t="shared" si="17"/>
        <v>10000000</v>
      </c>
      <c r="S76" s="115"/>
      <c r="T76" s="118" t="str">
        <f t="shared" ref="T76:T104" si="20">$T$10</f>
        <v>UNIT</v>
      </c>
      <c r="U76" s="127" t="str">
        <f t="shared" si="18"/>
        <v>UNITKB/TK Diterima kas tunai di Bendahara</v>
      </c>
    </row>
    <row r="77" spans="1:21" ht="20.100000000000001" customHeight="1" x14ac:dyDescent="0.3">
      <c r="A77" s="162">
        <v>64</v>
      </c>
      <c r="B77" s="104">
        <v>46080</v>
      </c>
      <c r="C77" s="155">
        <v>515110</v>
      </c>
      <c r="D77" s="155">
        <v>43</v>
      </c>
      <c r="E77" s="156" t="s">
        <v>65</v>
      </c>
      <c r="F77" s="102"/>
      <c r="G77" s="103">
        <v>250000</v>
      </c>
      <c r="H77" s="158">
        <f t="shared" ref="H77:H86" si="21">H76+F77-G77</f>
        <v>104110210.03000003</v>
      </c>
      <c r="J77" s="122">
        <f t="shared" si="11"/>
        <v>43</v>
      </c>
      <c r="K77" s="123">
        <f t="shared" si="12"/>
        <v>27</v>
      </c>
      <c r="L77" s="124" t="str">
        <f t="shared" si="19"/>
        <v>Februari</v>
      </c>
      <c r="M77" s="118" t="str">
        <f t="shared" si="13"/>
        <v>JV-KB/TK-Februari-43</v>
      </c>
      <c r="N77" s="115" t="str">
        <f t="shared" si="14"/>
        <v>KB/TK Perawatan Jaringan Air</v>
      </c>
      <c r="O77" s="118" t="s">
        <v>127</v>
      </c>
      <c r="P77" s="125" t="str">
        <f t="shared" si="15"/>
        <v>Perawatan Jaringan Air</v>
      </c>
      <c r="Q77" s="126">
        <f t="shared" si="16"/>
        <v>250000</v>
      </c>
      <c r="R77" s="126">
        <f t="shared" si="17"/>
        <v>250000</v>
      </c>
      <c r="S77" s="115"/>
      <c r="T77" s="118" t="str">
        <f t="shared" si="20"/>
        <v>UNIT</v>
      </c>
      <c r="U77" s="127" t="str">
        <f t="shared" si="18"/>
        <v>UNITKB/TK Perawatan Jaringan Air</v>
      </c>
    </row>
    <row r="78" spans="1:21" ht="20.100000000000001" customHeight="1" x14ac:dyDescent="0.3">
      <c r="A78" s="162">
        <v>65</v>
      </c>
      <c r="B78" s="104">
        <v>46080</v>
      </c>
      <c r="C78" s="155">
        <v>515113</v>
      </c>
      <c r="D78" s="155">
        <v>44</v>
      </c>
      <c r="E78" s="156" t="s">
        <v>35</v>
      </c>
      <c r="F78" s="102"/>
      <c r="G78" s="103">
        <v>613000</v>
      </c>
      <c r="H78" s="158">
        <f t="shared" si="21"/>
        <v>103497210.03000003</v>
      </c>
      <c r="J78" s="122">
        <f t="shared" si="11"/>
        <v>44</v>
      </c>
      <c r="K78" s="123">
        <f t="shared" si="12"/>
        <v>27</v>
      </c>
      <c r="L78" s="124" t="str">
        <f t="shared" si="19"/>
        <v>Februari</v>
      </c>
      <c r="M78" s="118" t="str">
        <f t="shared" si="13"/>
        <v>JV-KB/TK-Februari-44</v>
      </c>
      <c r="N78" s="115" t="str">
        <f t="shared" si="14"/>
        <v>KB/TK Perawatan Jaringan Listrik</v>
      </c>
      <c r="O78" s="118" t="s">
        <v>127</v>
      </c>
      <c r="P78" s="125" t="str">
        <f t="shared" si="15"/>
        <v>Perawatan Jaringan Listrik</v>
      </c>
      <c r="Q78" s="126">
        <f t="shared" si="16"/>
        <v>613000</v>
      </c>
      <c r="R78" s="126">
        <f t="shared" si="17"/>
        <v>613000</v>
      </c>
      <c r="S78" s="115"/>
      <c r="T78" s="118" t="str">
        <f t="shared" si="20"/>
        <v>UNIT</v>
      </c>
      <c r="U78" s="127" t="str">
        <f t="shared" si="18"/>
        <v>UNITKB/TK Perawatan Jaringan Listrik</v>
      </c>
    </row>
    <row r="79" spans="1:21" ht="20.100000000000001" customHeight="1" x14ac:dyDescent="0.3">
      <c r="A79" s="162">
        <v>67</v>
      </c>
      <c r="B79" s="104">
        <v>46080</v>
      </c>
      <c r="C79" s="155">
        <v>516050</v>
      </c>
      <c r="D79" s="155">
        <v>45</v>
      </c>
      <c r="E79" s="101" t="s">
        <v>161</v>
      </c>
      <c r="F79" s="102"/>
      <c r="G79" s="103">
        <v>101700</v>
      </c>
      <c r="H79" s="158">
        <f t="shared" si="21"/>
        <v>103395510.03000003</v>
      </c>
      <c r="J79" s="122">
        <f t="shared" si="11"/>
        <v>45</v>
      </c>
      <c r="K79" s="123">
        <f t="shared" si="12"/>
        <v>27</v>
      </c>
      <c r="L79" s="124" t="str">
        <f t="shared" si="19"/>
        <v>Februari</v>
      </c>
      <c r="M79" s="118" t="str">
        <f t="shared" si="13"/>
        <v>JV-KB/TK-Februari-45</v>
      </c>
      <c r="N79" s="115" t="str">
        <f t="shared" si="14"/>
        <v>KB/TK Desain Sekolah</v>
      </c>
      <c r="O79" s="118" t="s">
        <v>127</v>
      </c>
      <c r="P79" s="125" t="str">
        <f t="shared" si="15"/>
        <v>Desain Sekolah</v>
      </c>
      <c r="Q79" s="126">
        <f t="shared" si="16"/>
        <v>101700</v>
      </c>
      <c r="R79" s="126">
        <f t="shared" si="17"/>
        <v>101700</v>
      </c>
      <c r="S79" s="115"/>
      <c r="T79" s="118" t="str">
        <f t="shared" si="20"/>
        <v>UNIT</v>
      </c>
      <c r="U79" s="127" t="str">
        <f t="shared" si="18"/>
        <v>UNITKB/TK Desain Sekolah</v>
      </c>
    </row>
    <row r="80" spans="1:21" ht="20.100000000000001" customHeight="1" x14ac:dyDescent="0.3">
      <c r="A80" s="162">
        <v>68</v>
      </c>
      <c r="B80" s="104">
        <v>46081</v>
      </c>
      <c r="C80" s="155">
        <v>511105</v>
      </c>
      <c r="D80" s="155">
        <v>46</v>
      </c>
      <c r="E80" s="101" t="s">
        <v>115</v>
      </c>
      <c r="F80" s="102"/>
      <c r="G80" s="103">
        <v>19951800</v>
      </c>
      <c r="H80" s="158">
        <f t="shared" si="21"/>
        <v>83443710.030000031</v>
      </c>
      <c r="J80" s="122">
        <f t="shared" si="11"/>
        <v>46</v>
      </c>
      <c r="K80" s="123">
        <f t="shared" si="12"/>
        <v>28</v>
      </c>
      <c r="L80" s="124" t="str">
        <f t="shared" si="19"/>
        <v>Februari</v>
      </c>
      <c r="M80" s="118" t="str">
        <f t="shared" si="13"/>
        <v>JV-KB/TK-Februari-46</v>
      </c>
      <c r="N80" s="115" t="str">
        <f t="shared" si="14"/>
        <v>KB/TK Gema Qurani</v>
      </c>
      <c r="O80" s="118" t="s">
        <v>127</v>
      </c>
      <c r="P80" s="125" t="str">
        <f t="shared" si="15"/>
        <v>Gema Qurani</v>
      </c>
      <c r="Q80" s="126">
        <f t="shared" si="16"/>
        <v>19951800</v>
      </c>
      <c r="R80" s="126">
        <f t="shared" si="17"/>
        <v>19951800</v>
      </c>
      <c r="S80" s="115"/>
      <c r="T80" s="118" t="str">
        <f t="shared" si="20"/>
        <v>UNIT</v>
      </c>
      <c r="U80" s="127" t="str">
        <f t="shared" si="18"/>
        <v>UNITKB/TK Gema Qurani</v>
      </c>
    </row>
    <row r="81" spans="1:21" ht="20.100000000000001" customHeight="1" x14ac:dyDescent="0.3">
      <c r="A81" s="162">
        <v>69</v>
      </c>
      <c r="B81" s="104">
        <v>46081</v>
      </c>
      <c r="C81" s="155">
        <v>516040</v>
      </c>
      <c r="D81" s="155">
        <v>47</v>
      </c>
      <c r="E81" s="101" t="s">
        <v>133</v>
      </c>
      <c r="F81" s="102"/>
      <c r="G81" s="103">
        <v>343400</v>
      </c>
      <c r="H81" s="158">
        <f t="shared" si="21"/>
        <v>83100310.030000031</v>
      </c>
      <c r="J81" s="122">
        <f t="shared" si="11"/>
        <v>47</v>
      </c>
      <c r="K81" s="123">
        <f t="shared" si="12"/>
        <v>28</v>
      </c>
      <c r="L81" s="124" t="str">
        <f t="shared" si="19"/>
        <v>Februari</v>
      </c>
      <c r="M81" s="118" t="str">
        <f t="shared" si="13"/>
        <v>JV-KB/TK-Februari-47</v>
      </c>
      <c r="N81" s="115" t="str">
        <f t="shared" si="14"/>
        <v>KB/TK Desain Kelas</v>
      </c>
      <c r="O81" s="118" t="s">
        <v>127</v>
      </c>
      <c r="P81" s="125" t="str">
        <f t="shared" si="15"/>
        <v>Desain Kelas</v>
      </c>
      <c r="Q81" s="126">
        <f t="shared" si="16"/>
        <v>343400</v>
      </c>
      <c r="R81" s="126">
        <f t="shared" si="17"/>
        <v>343400</v>
      </c>
      <c r="S81" s="115"/>
      <c r="T81" s="118" t="str">
        <f t="shared" si="20"/>
        <v>UNIT</v>
      </c>
      <c r="U81" s="127" t="str">
        <f t="shared" si="18"/>
        <v>UNITKB/TK Desain Kelas</v>
      </c>
    </row>
    <row r="82" spans="1:21" ht="20.100000000000001" customHeight="1" x14ac:dyDescent="0.3">
      <c r="A82" s="162">
        <v>70</v>
      </c>
      <c r="B82" s="104">
        <v>46081</v>
      </c>
      <c r="C82" s="155">
        <v>530601</v>
      </c>
      <c r="D82" s="155">
        <v>48</v>
      </c>
      <c r="E82" s="156" t="s">
        <v>66</v>
      </c>
      <c r="F82" s="102"/>
      <c r="G82" s="102">
        <v>189500</v>
      </c>
      <c r="H82" s="158">
        <f t="shared" si="21"/>
        <v>82910810.030000031</v>
      </c>
      <c r="J82" s="122">
        <f t="shared" si="11"/>
        <v>48</v>
      </c>
      <c r="K82" s="123">
        <f t="shared" si="12"/>
        <v>28</v>
      </c>
      <c r="L82" s="124" t="str">
        <f t="shared" si="19"/>
        <v>Februari</v>
      </c>
      <c r="M82" s="118" t="str">
        <f t="shared" si="13"/>
        <v>JV-KB/TK-Februari-48</v>
      </c>
      <c r="N82" s="115" t="str">
        <f t="shared" si="14"/>
        <v>KB/TK Perkantoran</v>
      </c>
      <c r="O82" s="118" t="s">
        <v>127</v>
      </c>
      <c r="P82" s="125" t="str">
        <f t="shared" si="15"/>
        <v>Perkantoran</v>
      </c>
      <c r="Q82" s="126">
        <f t="shared" si="16"/>
        <v>189500</v>
      </c>
      <c r="R82" s="126">
        <f t="shared" si="17"/>
        <v>189500</v>
      </c>
      <c r="S82" s="115"/>
      <c r="T82" s="118" t="str">
        <f t="shared" si="20"/>
        <v>UNIT</v>
      </c>
      <c r="U82" s="127" t="str">
        <f t="shared" si="18"/>
        <v>UNITKB/TK Perkantoran</v>
      </c>
    </row>
    <row r="83" spans="1:21" ht="20.100000000000001" customHeight="1" x14ac:dyDescent="0.3">
      <c r="B83" s="104">
        <v>46081</v>
      </c>
      <c r="C83" s="155">
        <v>530602</v>
      </c>
      <c r="D83" s="155">
        <v>49</v>
      </c>
      <c r="E83" s="101" t="s">
        <v>76</v>
      </c>
      <c r="F83" s="102"/>
      <c r="G83" s="103">
        <v>831300</v>
      </c>
      <c r="H83" s="158">
        <f t="shared" si="21"/>
        <v>82079510.030000031</v>
      </c>
      <c r="J83" s="122">
        <f t="shared" si="11"/>
        <v>49</v>
      </c>
      <c r="K83" s="123"/>
      <c r="L83" s="124"/>
      <c r="M83" s="118" t="str">
        <f t="shared" si="13"/>
        <v>JV-KB/TK-Februari-49</v>
      </c>
      <c r="N83" s="115"/>
      <c r="O83" s="118"/>
      <c r="P83" s="125"/>
      <c r="Q83" s="126"/>
      <c r="R83" s="126"/>
      <c r="S83" s="115"/>
      <c r="T83" s="118"/>
      <c r="U83" s="127"/>
    </row>
    <row r="84" spans="1:21" ht="20.100000000000001" customHeight="1" x14ac:dyDescent="0.3">
      <c r="B84" s="104">
        <v>46081</v>
      </c>
      <c r="C84" s="155"/>
      <c r="D84" s="155"/>
      <c r="E84" s="101" t="s">
        <v>23</v>
      </c>
      <c r="F84" s="102"/>
      <c r="G84" s="103">
        <v>1763.3</v>
      </c>
      <c r="H84" s="158">
        <f t="shared" si="21"/>
        <v>82077746.730000034</v>
      </c>
      <c r="J84" s="122"/>
      <c r="K84" s="123"/>
      <c r="L84" s="124"/>
      <c r="M84" s="118"/>
      <c r="N84" s="115"/>
      <c r="O84" s="118"/>
      <c r="P84" s="125"/>
      <c r="Q84" s="126"/>
      <c r="R84" s="126"/>
      <c r="S84" s="115"/>
      <c r="T84" s="118" t="str">
        <f t="shared" si="20"/>
        <v>UNIT</v>
      </c>
      <c r="U84" s="127" t="str">
        <f t="shared" si="18"/>
        <v>UNIT</v>
      </c>
    </row>
    <row r="85" spans="1:21" ht="20.100000000000001" customHeight="1" x14ac:dyDescent="0.3">
      <c r="B85" s="104">
        <v>46081</v>
      </c>
      <c r="C85" s="155"/>
      <c r="D85" s="155"/>
      <c r="E85" s="101" t="s">
        <v>126</v>
      </c>
      <c r="F85" s="102">
        <v>8816.49</v>
      </c>
      <c r="G85" s="103"/>
      <c r="H85" s="158">
        <f t="shared" si="21"/>
        <v>82086563.220000029</v>
      </c>
      <c r="J85" s="122"/>
      <c r="K85" s="123"/>
      <c r="L85" s="124"/>
      <c r="M85" s="118"/>
      <c r="N85" s="115"/>
      <c r="O85" s="118"/>
      <c r="P85" s="125"/>
      <c r="Q85" s="126"/>
      <c r="R85" s="126"/>
      <c r="S85" s="115"/>
      <c r="T85" s="118" t="str">
        <f t="shared" si="20"/>
        <v>UNIT</v>
      </c>
      <c r="U85" s="127" t="str">
        <f t="shared" si="18"/>
        <v>UNIT</v>
      </c>
    </row>
    <row r="86" spans="1:21" ht="20.100000000000001" customHeight="1" x14ac:dyDescent="0.3">
      <c r="B86" s="104">
        <v>46081</v>
      </c>
      <c r="C86" s="155"/>
      <c r="D86" s="155"/>
      <c r="E86" s="101" t="s">
        <v>238</v>
      </c>
      <c r="F86" s="102">
        <v>46170000</v>
      </c>
      <c r="G86" s="103"/>
      <c r="H86" s="158">
        <f t="shared" si="21"/>
        <v>128256563.22000003</v>
      </c>
      <c r="J86" s="122"/>
      <c r="K86" s="123"/>
      <c r="L86" s="124"/>
      <c r="M86" s="118"/>
      <c r="N86" s="115"/>
      <c r="O86" s="118"/>
      <c r="P86" s="125"/>
      <c r="Q86" s="126"/>
      <c r="R86" s="126"/>
      <c r="S86" s="115"/>
      <c r="T86" s="118" t="str">
        <f t="shared" si="20"/>
        <v>UNIT</v>
      </c>
      <c r="U86" s="127" t="str">
        <f t="shared" si="18"/>
        <v>UNIT</v>
      </c>
    </row>
    <row r="87" spans="1:21" ht="20.100000000000001" customHeight="1" x14ac:dyDescent="0.3">
      <c r="B87" s="104"/>
      <c r="C87" s="155"/>
      <c r="D87" s="155"/>
      <c r="E87" s="101"/>
      <c r="F87" s="102"/>
      <c r="G87" s="103"/>
      <c r="H87" s="158"/>
      <c r="J87" s="122"/>
      <c r="K87" s="123"/>
      <c r="L87" s="124"/>
      <c r="M87" s="118"/>
      <c r="N87" s="115"/>
      <c r="O87" s="118"/>
      <c r="P87" s="125"/>
      <c r="Q87" s="126"/>
      <c r="R87" s="126"/>
      <c r="S87" s="115"/>
      <c r="T87" s="118" t="str">
        <f t="shared" si="20"/>
        <v>UNIT</v>
      </c>
      <c r="U87" s="127" t="str">
        <f t="shared" si="18"/>
        <v>UNIT</v>
      </c>
    </row>
    <row r="88" spans="1:21" ht="20.100000000000001" customHeight="1" x14ac:dyDescent="0.3">
      <c r="B88" s="104"/>
      <c r="C88" s="155"/>
      <c r="D88" s="155"/>
      <c r="E88" s="101"/>
      <c r="F88" s="102"/>
      <c r="G88" s="103"/>
      <c r="H88" s="232"/>
      <c r="J88" s="122"/>
      <c r="K88" s="123"/>
      <c r="L88" s="124"/>
      <c r="M88" s="118"/>
      <c r="N88" s="115"/>
      <c r="O88" s="118"/>
      <c r="P88" s="125"/>
      <c r="Q88" s="126"/>
      <c r="R88" s="126"/>
      <c r="S88" s="115"/>
      <c r="T88" s="118" t="str">
        <f t="shared" si="20"/>
        <v>UNIT</v>
      </c>
      <c r="U88" s="127" t="str">
        <f t="shared" si="18"/>
        <v>UNIT</v>
      </c>
    </row>
    <row r="89" spans="1:21" ht="20.100000000000001" customHeight="1" x14ac:dyDescent="0.3">
      <c r="B89" s="161"/>
      <c r="D89" s="162"/>
      <c r="F89" s="163"/>
      <c r="G89" s="164"/>
      <c r="H89" s="169"/>
      <c r="J89" s="122"/>
      <c r="K89" s="123"/>
      <c r="L89" s="124">
        <f>SUM(G11:G88)</f>
        <v>165213563.30000001</v>
      </c>
      <c r="M89" s="118"/>
      <c r="N89" s="115"/>
      <c r="O89" s="118"/>
      <c r="P89" s="125"/>
      <c r="Q89" s="126"/>
      <c r="R89" s="126"/>
      <c r="S89" s="115"/>
      <c r="T89" s="118" t="str">
        <f t="shared" si="20"/>
        <v>UNIT</v>
      </c>
      <c r="U89" s="127" t="str">
        <f t="shared" si="18"/>
        <v>UNIT</v>
      </c>
    </row>
    <row r="90" spans="1:21" ht="20.100000000000001" customHeight="1" x14ac:dyDescent="0.3">
      <c r="B90" s="217" t="s">
        <v>225</v>
      </c>
      <c r="C90" s="217"/>
      <c r="D90" s="217"/>
      <c r="E90" s="217"/>
      <c r="F90" s="217"/>
      <c r="G90" s="217"/>
      <c r="H90" s="169"/>
      <c r="J90" s="122"/>
      <c r="K90" s="123"/>
      <c r="L90" s="124">
        <f>G14+G16+G19+G21+G25+G27+G43+G48+G53+G59+G69+G74+G76+G84</f>
        <v>74397563.299999997</v>
      </c>
      <c r="M90" s="118"/>
      <c r="N90" s="115"/>
      <c r="O90" s="118"/>
      <c r="P90" s="125"/>
      <c r="Q90" s="126"/>
      <c r="R90" s="126"/>
      <c r="S90" s="115"/>
      <c r="T90" s="118" t="str">
        <f t="shared" si="20"/>
        <v>UNIT</v>
      </c>
      <c r="U90" s="127" t="str">
        <f t="shared" si="18"/>
        <v>UNIT</v>
      </c>
    </row>
    <row r="91" spans="1:21" ht="20.100000000000001" customHeight="1" x14ac:dyDescent="0.3">
      <c r="B91" s="166" t="s">
        <v>27</v>
      </c>
      <c r="C91" s="167"/>
      <c r="D91" s="138"/>
      <c r="E91" s="138"/>
      <c r="F91" s="168">
        <f>H86</f>
        <v>128256563.22000003</v>
      </c>
      <c r="G91" s="148"/>
      <c r="H91" s="169"/>
      <c r="J91" s="122"/>
      <c r="K91" s="123"/>
      <c r="L91" s="124">
        <f>L89-L90</f>
        <v>90816000.000000015</v>
      </c>
      <c r="M91" s="118"/>
      <c r="N91" s="115"/>
      <c r="O91" s="118"/>
      <c r="P91" s="125"/>
      <c r="Q91" s="126"/>
      <c r="R91" s="126"/>
      <c r="S91" s="115"/>
      <c r="T91" s="118" t="str">
        <f t="shared" si="20"/>
        <v>UNIT</v>
      </c>
      <c r="U91" s="127" t="str">
        <f t="shared" si="18"/>
        <v>UNIT</v>
      </c>
    </row>
    <row r="92" spans="1:21" ht="13.8" x14ac:dyDescent="0.3">
      <c r="B92" s="170" t="s">
        <v>28</v>
      </c>
      <c r="C92" s="167"/>
      <c r="D92" s="138"/>
      <c r="E92" s="166"/>
      <c r="F92" s="171"/>
      <c r="G92" s="148"/>
      <c r="H92" s="169"/>
      <c r="J92" s="122"/>
      <c r="K92" s="123"/>
      <c r="L92" s="124"/>
      <c r="M92" s="231"/>
      <c r="N92" s="115"/>
      <c r="O92" s="118"/>
      <c r="P92" s="125"/>
      <c r="Q92" s="126"/>
      <c r="R92" s="126"/>
      <c r="S92" s="115"/>
      <c r="T92" s="118" t="str">
        <f t="shared" si="20"/>
        <v>UNIT</v>
      </c>
      <c r="U92" s="127" t="str">
        <f t="shared" si="18"/>
        <v>UNIT</v>
      </c>
    </row>
    <row r="93" spans="1:21" ht="13.8" x14ac:dyDescent="0.3">
      <c r="B93" s="166" t="s">
        <v>29</v>
      </c>
      <c r="C93" s="167"/>
      <c r="D93" s="138"/>
      <c r="E93" s="152">
        <v>79689463.219999999</v>
      </c>
      <c r="F93" s="171"/>
      <c r="G93" s="148"/>
      <c r="H93" s="169"/>
      <c r="J93" s="122"/>
      <c r="K93" s="123"/>
      <c r="L93" s="124"/>
      <c r="M93" s="118"/>
      <c r="N93" s="115"/>
      <c r="O93" s="118"/>
      <c r="P93" s="125"/>
      <c r="Q93" s="126"/>
      <c r="R93" s="126"/>
      <c r="S93" s="115"/>
      <c r="T93" s="118" t="str">
        <f t="shared" si="20"/>
        <v>UNIT</v>
      </c>
      <c r="U93" s="127" t="str">
        <f t="shared" si="18"/>
        <v>UNIT</v>
      </c>
    </row>
    <row r="94" spans="1:21" ht="13.8" x14ac:dyDescent="0.3">
      <c r="B94" s="172" t="s">
        <v>30</v>
      </c>
      <c r="C94" s="173"/>
      <c r="D94" s="174"/>
      <c r="E94" s="175">
        <v>48567100</v>
      </c>
      <c r="F94" s="171"/>
      <c r="G94" s="148"/>
      <c r="H94" s="148"/>
      <c r="J94" s="122"/>
      <c r="K94" s="123"/>
      <c r="L94" s="124"/>
      <c r="M94" s="118"/>
      <c r="N94" s="115"/>
      <c r="O94" s="118"/>
      <c r="P94" s="125"/>
      <c r="Q94" s="126"/>
      <c r="R94" s="126"/>
      <c r="S94" s="115"/>
      <c r="T94" s="118" t="str">
        <f t="shared" si="20"/>
        <v>UNIT</v>
      </c>
      <c r="U94" s="127" t="str">
        <f t="shared" si="18"/>
        <v>UNIT</v>
      </c>
    </row>
    <row r="95" spans="1:21" ht="13.8" x14ac:dyDescent="0.3">
      <c r="B95" s="167" t="s">
        <v>31</v>
      </c>
      <c r="C95" s="167"/>
      <c r="D95" s="138"/>
      <c r="E95" s="177">
        <f>SUM(E93:E94)</f>
        <v>128256563.22</v>
      </c>
      <c r="F95" s="171"/>
      <c r="G95" s="171"/>
      <c r="H95" s="148"/>
      <c r="J95" s="122"/>
      <c r="K95" s="123"/>
      <c r="L95" s="124"/>
      <c r="M95" s="118"/>
      <c r="N95" s="115"/>
      <c r="O95" s="118"/>
      <c r="P95" s="125"/>
      <c r="Q95" s="126"/>
      <c r="R95" s="126"/>
      <c r="S95" s="115"/>
      <c r="T95" s="118" t="str">
        <f t="shared" si="20"/>
        <v>UNIT</v>
      </c>
      <c r="U95" s="127" t="str">
        <f t="shared" si="18"/>
        <v>UNIT</v>
      </c>
    </row>
    <row r="96" spans="1:21" ht="13.8" x14ac:dyDescent="0.3">
      <c r="B96" s="178"/>
      <c r="C96" s="179"/>
      <c r="D96" s="179"/>
      <c r="E96" s="180"/>
      <c r="F96" s="171"/>
      <c r="G96" s="171"/>
      <c r="H96" s="229"/>
      <c r="J96" s="122"/>
      <c r="K96" s="123"/>
      <c r="L96" s="124"/>
      <c r="M96" s="118"/>
      <c r="N96" s="115"/>
      <c r="O96" s="118"/>
      <c r="P96" s="125"/>
      <c r="Q96" s="126"/>
      <c r="R96" s="126"/>
      <c r="S96" s="115"/>
      <c r="T96" s="118" t="str">
        <f t="shared" si="20"/>
        <v>UNIT</v>
      </c>
      <c r="U96" s="127" t="str">
        <f t="shared" si="18"/>
        <v>UNIT</v>
      </c>
    </row>
    <row r="97" spans="2:21" ht="13.8" x14ac:dyDescent="0.3">
      <c r="B97" s="178"/>
      <c r="C97" s="179"/>
      <c r="D97" s="179"/>
      <c r="E97" s="180"/>
      <c r="F97" s="171"/>
      <c r="G97" s="171"/>
      <c r="H97" s="229"/>
      <c r="J97" s="122"/>
      <c r="K97" s="123"/>
      <c r="L97" s="124"/>
      <c r="M97" s="118"/>
      <c r="N97" s="115"/>
      <c r="O97" s="118"/>
      <c r="P97" s="125"/>
      <c r="Q97" s="126"/>
      <c r="R97" s="126"/>
      <c r="S97" s="115"/>
      <c r="T97" s="118"/>
      <c r="U97" s="127"/>
    </row>
    <row r="98" spans="2:21" ht="13.8" x14ac:dyDescent="0.3">
      <c r="C98" s="118"/>
      <c r="E98" s="118"/>
      <c r="F98" s="229" t="s">
        <v>224</v>
      </c>
      <c r="G98" s="229"/>
      <c r="H98" s="229"/>
      <c r="J98" s="122"/>
      <c r="K98" s="123"/>
      <c r="L98" s="124"/>
      <c r="M98" s="118"/>
      <c r="N98" s="115"/>
      <c r="O98" s="118"/>
      <c r="P98" s="125"/>
      <c r="Q98" s="126"/>
      <c r="R98" s="126"/>
      <c r="S98" s="115"/>
      <c r="T98" s="118" t="str">
        <f t="shared" si="20"/>
        <v>UNIT</v>
      </c>
      <c r="U98" s="127" t="str">
        <f t="shared" si="18"/>
        <v>UNIT</v>
      </c>
    </row>
    <row r="99" spans="2:21" ht="16.05" customHeight="1" x14ac:dyDescent="0.3">
      <c r="C99" s="118"/>
      <c r="D99" s="118" t="s">
        <v>24</v>
      </c>
      <c r="E99" s="118"/>
      <c r="F99" s="229"/>
      <c r="G99" s="229"/>
      <c r="H99" s="228"/>
      <c r="J99" s="122"/>
      <c r="K99" s="123"/>
      <c r="L99" s="124"/>
      <c r="M99" s="118"/>
      <c r="N99" s="115"/>
      <c r="O99" s="118"/>
      <c r="P99" s="125"/>
      <c r="Q99" s="126"/>
      <c r="R99" s="126"/>
      <c r="S99" s="115"/>
      <c r="T99" s="118" t="str">
        <f t="shared" si="20"/>
        <v>UNIT</v>
      </c>
      <c r="U99" s="127" t="str">
        <f t="shared" si="18"/>
        <v>UNIT</v>
      </c>
    </row>
    <row r="100" spans="2:21" ht="16.05" customHeight="1" x14ac:dyDescent="0.3">
      <c r="C100" s="118"/>
      <c r="D100" s="118" t="s">
        <v>25</v>
      </c>
      <c r="E100" s="118"/>
      <c r="F100" s="229" t="s">
        <v>26</v>
      </c>
      <c r="G100" s="229"/>
      <c r="H100" s="228"/>
      <c r="J100" s="122"/>
      <c r="K100" s="123"/>
      <c r="L100" s="124"/>
      <c r="M100" s="118"/>
      <c r="N100" s="115"/>
      <c r="O100" s="118"/>
      <c r="P100" s="125"/>
      <c r="Q100" s="126"/>
      <c r="R100" s="126"/>
      <c r="S100" s="115"/>
      <c r="T100" s="118" t="str">
        <f t="shared" si="20"/>
        <v>UNIT</v>
      </c>
      <c r="U100" s="127" t="str">
        <f t="shared" si="18"/>
        <v>UNIT</v>
      </c>
    </row>
    <row r="101" spans="2:21" ht="16.05" customHeight="1" x14ac:dyDescent="0.3">
      <c r="C101" s="118"/>
      <c r="D101" s="118"/>
      <c r="E101" s="118"/>
      <c r="F101" s="228"/>
      <c r="G101" s="228"/>
      <c r="H101" s="228"/>
      <c r="J101" s="122"/>
      <c r="K101" s="123"/>
      <c r="L101" s="124"/>
      <c r="M101" s="118"/>
      <c r="N101" s="115"/>
      <c r="O101" s="118"/>
      <c r="P101" s="125"/>
      <c r="Q101" s="126"/>
      <c r="R101" s="126"/>
      <c r="S101" s="115"/>
      <c r="T101" s="118" t="str">
        <f t="shared" si="20"/>
        <v>UNIT</v>
      </c>
      <c r="U101" s="127" t="str">
        <f t="shared" si="18"/>
        <v>UNIT</v>
      </c>
    </row>
    <row r="102" spans="2:21" ht="16.05" customHeight="1" x14ac:dyDescent="0.3">
      <c r="C102" s="118"/>
      <c r="D102" s="118"/>
      <c r="E102" s="118"/>
      <c r="F102" s="228"/>
      <c r="G102" s="228"/>
      <c r="H102" s="230"/>
      <c r="J102" s="122"/>
      <c r="K102" s="123"/>
      <c r="L102" s="124"/>
      <c r="M102" s="118"/>
      <c r="N102" s="115"/>
      <c r="O102" s="118"/>
      <c r="P102" s="125"/>
      <c r="Q102" s="126"/>
      <c r="R102" s="126"/>
      <c r="S102" s="115"/>
      <c r="T102" s="118" t="str">
        <f t="shared" si="20"/>
        <v>UNIT</v>
      </c>
      <c r="U102" s="127" t="str">
        <f t="shared" si="18"/>
        <v>UNIT</v>
      </c>
    </row>
    <row r="103" spans="2:21" ht="16.05" customHeight="1" x14ac:dyDescent="0.3">
      <c r="C103" s="118"/>
      <c r="D103" s="118"/>
      <c r="E103" s="118"/>
      <c r="F103" s="228"/>
      <c r="G103" s="228"/>
      <c r="J103" s="122"/>
      <c r="K103" s="123"/>
      <c r="L103" s="124"/>
      <c r="M103" s="118"/>
      <c r="N103" s="115"/>
      <c r="O103" s="118"/>
      <c r="P103" s="125"/>
      <c r="Q103" s="126"/>
      <c r="R103" s="126"/>
      <c r="S103" s="115"/>
      <c r="T103" s="118" t="str">
        <f t="shared" si="20"/>
        <v>UNIT</v>
      </c>
      <c r="U103" s="127" t="str">
        <f t="shared" si="18"/>
        <v>UNIT</v>
      </c>
    </row>
    <row r="104" spans="2:21" ht="16.05" customHeight="1" x14ac:dyDescent="0.3">
      <c r="C104" s="181"/>
      <c r="D104" s="181" t="s">
        <v>55</v>
      </c>
      <c r="E104" s="181"/>
      <c r="F104" s="230" t="s">
        <v>125</v>
      </c>
      <c r="G104" s="230"/>
      <c r="J104" s="122"/>
      <c r="K104" s="123"/>
      <c r="L104" s="124"/>
      <c r="M104" s="118"/>
      <c r="N104" s="115"/>
      <c r="O104" s="118"/>
      <c r="P104" s="125"/>
      <c r="Q104" s="126"/>
      <c r="R104" s="126"/>
      <c r="S104" s="115"/>
      <c r="T104" s="118" t="str">
        <f t="shared" si="20"/>
        <v>UNIT</v>
      </c>
      <c r="U104" s="127" t="str">
        <f t="shared" si="18"/>
        <v>UNIT</v>
      </c>
    </row>
    <row r="105" spans="2:21" ht="16.05" customHeight="1" x14ac:dyDescent="0.3">
      <c r="J105" s="122"/>
      <c r="K105" s="123"/>
      <c r="L105" s="124"/>
      <c r="M105" s="118"/>
      <c r="N105" s="115"/>
      <c r="O105" s="118"/>
      <c r="P105" s="125"/>
      <c r="Q105" s="126"/>
      <c r="R105" s="126"/>
      <c r="S105" s="115"/>
      <c r="T105" s="118"/>
      <c r="U105" s="127"/>
    </row>
    <row r="106" spans="2:21" ht="16.05" customHeight="1" x14ac:dyDescent="0.3">
      <c r="M106" s="163"/>
      <c r="N106" s="163"/>
    </row>
    <row r="107" spans="2:21" ht="16.05" customHeight="1" x14ac:dyDescent="0.3">
      <c r="M107" s="152"/>
      <c r="N107" s="152"/>
    </row>
    <row r="108" spans="2:21" ht="16.05" customHeight="1" x14ac:dyDescent="0.3">
      <c r="M108" s="152"/>
      <c r="N108" s="152"/>
    </row>
    <row r="109" spans="2:21" ht="16.05" customHeight="1" x14ac:dyDescent="0.3">
      <c r="M109" s="152"/>
    </row>
    <row r="110" spans="2:21" ht="16.05" customHeight="1" x14ac:dyDescent="0.3">
      <c r="M110" s="152"/>
    </row>
    <row r="111" spans="2:21" ht="16.05" customHeight="1" x14ac:dyDescent="0.3">
      <c r="M111" s="152">
        <f>F85-E89</f>
        <v>8816.49</v>
      </c>
    </row>
    <row r="112" spans="2:21" ht="16.05" customHeight="1" x14ac:dyDescent="0.3">
      <c r="M112" s="176"/>
      <c r="N112" s="152"/>
    </row>
    <row r="113" spans="10:21" ht="16.05" customHeight="1" x14ac:dyDescent="0.3">
      <c r="N113" s="152"/>
    </row>
    <row r="114" spans="10:21" ht="16.05" customHeight="1" x14ac:dyDescent="0.3">
      <c r="M114" s="163"/>
    </row>
    <row r="120" spans="10:21" ht="16.05" customHeight="1" x14ac:dyDescent="0.3">
      <c r="J120" s="122"/>
      <c r="K120" s="123"/>
      <c r="L120" s="124"/>
      <c r="M120" s="118"/>
      <c r="N120" s="115"/>
      <c r="O120" s="118"/>
      <c r="P120" s="125"/>
      <c r="Q120" s="126"/>
      <c r="R120" s="126"/>
      <c r="S120" s="115"/>
      <c r="T120" s="118"/>
      <c r="U120" s="127"/>
    </row>
    <row r="121" spans="10:21" ht="16.05" customHeight="1" x14ac:dyDescent="0.3">
      <c r="J121" s="122"/>
      <c r="K121" s="123"/>
      <c r="L121" s="124"/>
      <c r="M121" s="118"/>
      <c r="N121" s="115"/>
      <c r="O121" s="118"/>
      <c r="P121" s="125"/>
      <c r="Q121" s="126"/>
      <c r="R121" s="126"/>
      <c r="S121" s="115"/>
      <c r="T121" s="118"/>
      <c r="U121" s="127"/>
    </row>
    <row r="122" spans="10:21" ht="16.05" customHeight="1" x14ac:dyDescent="0.3">
      <c r="J122" s="122"/>
      <c r="K122" s="123"/>
      <c r="L122" s="124"/>
      <c r="M122" s="118"/>
      <c r="N122" s="115"/>
      <c r="O122" s="118"/>
      <c r="P122" s="125"/>
      <c r="Q122" s="126"/>
      <c r="R122" s="126"/>
      <c r="S122" s="115"/>
      <c r="T122" s="118"/>
      <c r="U122" s="127"/>
    </row>
    <row r="123" spans="10:21" ht="16.05" customHeight="1" x14ac:dyDescent="0.3">
      <c r="J123" s="122"/>
      <c r="K123" s="123"/>
      <c r="L123" s="124"/>
      <c r="M123" s="118"/>
      <c r="N123" s="115"/>
      <c r="O123" s="118"/>
      <c r="P123" s="125"/>
      <c r="Q123" s="126"/>
      <c r="R123" s="126"/>
      <c r="S123" s="115"/>
      <c r="T123" s="118"/>
      <c r="U123" s="127"/>
    </row>
    <row r="124" spans="10:21" ht="16.05" customHeight="1" x14ac:dyDescent="0.3">
      <c r="J124" s="122"/>
      <c r="K124" s="123"/>
      <c r="L124" s="124"/>
      <c r="M124" s="118"/>
      <c r="N124" s="115"/>
      <c r="O124" s="118"/>
      <c r="P124" s="125"/>
      <c r="Q124" s="126"/>
      <c r="R124" s="126"/>
      <c r="S124" s="115"/>
      <c r="T124" s="118"/>
      <c r="U124" s="127"/>
    </row>
    <row r="125" spans="10:21" ht="16.05" customHeight="1" x14ac:dyDescent="0.3">
      <c r="J125" s="122"/>
      <c r="K125" s="123"/>
      <c r="L125" s="124"/>
      <c r="M125" s="118"/>
      <c r="N125" s="115"/>
      <c r="O125" s="118"/>
      <c r="P125" s="125"/>
      <c r="Q125" s="126"/>
      <c r="R125" s="126"/>
      <c r="S125" s="115"/>
      <c r="T125" s="118"/>
      <c r="U125" s="127"/>
    </row>
    <row r="126" spans="10:21" ht="16.05" customHeight="1" x14ac:dyDescent="0.3">
      <c r="J126" s="122"/>
      <c r="K126" s="123"/>
      <c r="L126" s="124"/>
      <c r="M126" s="118"/>
      <c r="N126" s="115"/>
      <c r="O126" s="118"/>
      <c r="P126" s="125"/>
      <c r="Q126" s="126"/>
      <c r="R126" s="126"/>
      <c r="S126" s="115"/>
      <c r="T126" s="118"/>
      <c r="U126" s="127"/>
    </row>
    <row r="127" spans="10:21" ht="16.05" customHeight="1" x14ac:dyDescent="0.3">
      <c r="J127" s="122"/>
      <c r="K127" s="123"/>
      <c r="L127" s="124"/>
      <c r="M127" s="118"/>
      <c r="N127" s="115"/>
      <c r="O127" s="118"/>
      <c r="P127" s="125"/>
      <c r="Q127" s="126"/>
      <c r="R127" s="126"/>
      <c r="S127" s="115"/>
      <c r="T127" s="118"/>
      <c r="U127" s="127"/>
    </row>
    <row r="128" spans="10:21" ht="16.05" customHeight="1" x14ac:dyDescent="0.3">
      <c r="J128" s="122"/>
      <c r="K128" s="123"/>
      <c r="L128" s="124"/>
      <c r="M128" s="118"/>
      <c r="N128" s="115"/>
      <c r="O128" s="118"/>
      <c r="P128" s="125"/>
      <c r="Q128" s="126"/>
      <c r="R128" s="126"/>
      <c r="S128" s="115"/>
      <c r="T128" s="118"/>
      <c r="U128" s="127"/>
    </row>
    <row r="129" spans="10:21" ht="16.05" customHeight="1" x14ac:dyDescent="0.3">
      <c r="J129" s="122"/>
      <c r="K129" s="123"/>
      <c r="L129" s="124"/>
      <c r="M129" s="118"/>
      <c r="N129" s="115"/>
      <c r="O129" s="118"/>
      <c r="P129" s="125"/>
      <c r="Q129" s="126"/>
      <c r="R129" s="126"/>
      <c r="S129" s="115"/>
      <c r="T129" s="118"/>
      <c r="U129" s="127"/>
    </row>
    <row r="130" spans="10:21" ht="16.05" customHeight="1" x14ac:dyDescent="0.3">
      <c r="J130" s="122"/>
      <c r="K130" s="123"/>
      <c r="L130" s="124"/>
      <c r="M130" s="118"/>
      <c r="N130" s="115"/>
      <c r="O130" s="118"/>
      <c r="P130" s="125"/>
      <c r="Q130" s="126"/>
      <c r="R130" s="126"/>
      <c r="S130" s="115"/>
      <c r="T130" s="118"/>
      <c r="U130" s="127"/>
    </row>
    <row r="131" spans="10:21" ht="16.05" customHeight="1" x14ac:dyDescent="0.3">
      <c r="J131" s="122"/>
      <c r="K131" s="123"/>
      <c r="L131" s="124"/>
      <c r="M131" s="118"/>
      <c r="N131" s="115"/>
      <c r="O131" s="118"/>
      <c r="P131" s="125"/>
      <c r="Q131" s="126"/>
      <c r="R131" s="126"/>
      <c r="S131" s="115"/>
      <c r="T131" s="118"/>
      <c r="U131" s="127"/>
    </row>
    <row r="132" spans="10:21" ht="16.05" customHeight="1" x14ac:dyDescent="0.3">
      <c r="J132" s="122"/>
      <c r="K132" s="123"/>
      <c r="L132" s="124"/>
      <c r="M132" s="118"/>
      <c r="N132" s="115"/>
      <c r="O132" s="118"/>
      <c r="P132" s="125"/>
      <c r="Q132" s="126"/>
      <c r="R132" s="126"/>
      <c r="S132" s="115"/>
      <c r="T132" s="118"/>
      <c r="U132" s="127"/>
    </row>
    <row r="133" spans="10:21" ht="16.05" customHeight="1" x14ac:dyDescent="0.3">
      <c r="J133" s="122"/>
      <c r="K133" s="123"/>
      <c r="L133" s="124"/>
      <c r="M133" s="118"/>
      <c r="N133" s="115"/>
      <c r="O133" s="118"/>
      <c r="P133" s="125"/>
      <c r="Q133" s="126"/>
      <c r="R133" s="126"/>
      <c r="S133" s="115"/>
      <c r="T133" s="118"/>
      <c r="U133" s="127"/>
    </row>
    <row r="134" spans="10:21" ht="16.05" customHeight="1" x14ac:dyDescent="0.3">
      <c r="J134" s="122"/>
      <c r="K134" s="123"/>
      <c r="L134" s="124"/>
      <c r="M134" s="118"/>
      <c r="N134" s="115"/>
      <c r="O134" s="118"/>
      <c r="P134" s="125"/>
      <c r="Q134" s="126"/>
      <c r="R134" s="126"/>
      <c r="S134" s="115"/>
      <c r="T134" s="118"/>
      <c r="U134" s="127"/>
    </row>
    <row r="135" spans="10:21" ht="16.05" customHeight="1" x14ac:dyDescent="0.3">
      <c r="J135" s="122"/>
      <c r="K135" s="123"/>
      <c r="L135" s="124"/>
      <c r="M135" s="118"/>
      <c r="N135" s="115"/>
      <c r="O135" s="118"/>
      <c r="P135" s="125"/>
      <c r="Q135" s="126"/>
      <c r="R135" s="126"/>
      <c r="S135" s="115"/>
      <c r="T135" s="118"/>
      <c r="U135" s="127"/>
    </row>
    <row r="136" spans="10:21" ht="16.05" customHeight="1" x14ac:dyDescent="0.3">
      <c r="J136" s="122"/>
      <c r="K136" s="123"/>
      <c r="L136" s="124"/>
      <c r="M136" s="118"/>
      <c r="N136" s="115"/>
      <c r="O136" s="118"/>
      <c r="P136" s="125"/>
      <c r="Q136" s="126"/>
      <c r="R136" s="126"/>
      <c r="S136" s="115"/>
      <c r="T136" s="118"/>
      <c r="U136" s="127"/>
    </row>
    <row r="137" spans="10:21" ht="16.05" customHeight="1" x14ac:dyDescent="0.3">
      <c r="J137" s="122"/>
      <c r="K137" s="123"/>
      <c r="L137" s="124"/>
      <c r="M137" s="118"/>
      <c r="N137" s="115"/>
      <c r="O137" s="118"/>
      <c r="P137" s="125"/>
      <c r="Q137" s="126"/>
      <c r="R137" s="126"/>
      <c r="S137" s="115"/>
      <c r="T137" s="118"/>
      <c r="U137" s="127"/>
    </row>
    <row r="138" spans="10:21" ht="16.05" customHeight="1" x14ac:dyDescent="0.3">
      <c r="J138" s="122"/>
      <c r="K138" s="123"/>
      <c r="L138" s="124"/>
      <c r="M138" s="118"/>
      <c r="N138" s="115"/>
      <c r="O138" s="118"/>
      <c r="P138" s="125"/>
      <c r="Q138" s="126"/>
      <c r="R138" s="126"/>
      <c r="S138" s="115"/>
      <c r="T138" s="118"/>
      <c r="U138" s="127"/>
    </row>
    <row r="139" spans="10:21" ht="16.05" customHeight="1" x14ac:dyDescent="0.3">
      <c r="J139" s="122"/>
      <c r="K139" s="123"/>
      <c r="L139" s="124"/>
      <c r="M139" s="118"/>
      <c r="N139" s="115"/>
      <c r="O139" s="118"/>
      <c r="P139" s="125"/>
      <c r="Q139" s="126"/>
      <c r="R139" s="126"/>
      <c r="S139" s="115"/>
      <c r="T139" s="118"/>
      <c r="U139" s="127"/>
    </row>
    <row r="140" spans="10:21" ht="16.05" customHeight="1" x14ac:dyDescent="0.3">
      <c r="J140" s="122"/>
      <c r="K140" s="123"/>
      <c r="L140" s="124"/>
      <c r="M140" s="118"/>
      <c r="N140" s="115"/>
      <c r="O140" s="118"/>
      <c r="P140" s="125"/>
      <c r="Q140" s="126"/>
      <c r="R140" s="126"/>
      <c r="S140" s="115"/>
      <c r="T140" s="118"/>
      <c r="U140" s="127"/>
    </row>
    <row r="141" spans="10:21" ht="16.05" customHeight="1" x14ac:dyDescent="0.3">
      <c r="J141" s="122"/>
      <c r="K141" s="123"/>
      <c r="L141" s="124"/>
      <c r="M141" s="118"/>
      <c r="N141" s="115"/>
      <c r="O141" s="118"/>
      <c r="P141" s="125"/>
      <c r="Q141" s="126"/>
      <c r="R141" s="126"/>
      <c r="S141" s="115"/>
      <c r="T141" s="118"/>
      <c r="U141" s="127"/>
    </row>
    <row r="142" spans="10:21" ht="16.05" customHeight="1" x14ac:dyDescent="0.3">
      <c r="J142" s="122"/>
      <c r="K142" s="123"/>
      <c r="L142" s="124"/>
      <c r="M142" s="118"/>
      <c r="N142" s="115"/>
      <c r="O142" s="118"/>
      <c r="P142" s="125"/>
      <c r="Q142" s="126"/>
      <c r="R142" s="126"/>
      <c r="S142" s="115"/>
      <c r="T142" s="118"/>
      <c r="U142" s="127"/>
    </row>
    <row r="143" spans="10:21" ht="16.05" customHeight="1" x14ac:dyDescent="0.3">
      <c r="J143" s="122"/>
      <c r="K143" s="123"/>
      <c r="L143" s="124"/>
      <c r="M143" s="118"/>
      <c r="N143" s="115"/>
      <c r="O143" s="118"/>
      <c r="P143" s="125"/>
      <c r="Q143" s="126"/>
      <c r="R143" s="126"/>
      <c r="S143" s="115"/>
      <c r="T143" s="118"/>
      <c r="U143" s="127"/>
    </row>
    <row r="144" spans="10:21" ht="16.05" customHeight="1" x14ac:dyDescent="0.3">
      <c r="J144" s="122"/>
      <c r="K144" s="123"/>
      <c r="L144" s="124"/>
      <c r="M144" s="118"/>
      <c r="N144" s="115"/>
      <c r="O144" s="118"/>
      <c r="P144" s="125"/>
      <c r="Q144" s="126"/>
      <c r="R144" s="126"/>
      <c r="S144" s="115"/>
      <c r="T144" s="118"/>
      <c r="U144" s="127"/>
    </row>
    <row r="145" spans="10:21" ht="16.05" customHeight="1" x14ac:dyDescent="0.3">
      <c r="J145" s="122"/>
      <c r="K145" s="123"/>
      <c r="L145" s="124"/>
      <c r="M145" s="118"/>
      <c r="N145" s="115"/>
      <c r="O145" s="118"/>
      <c r="P145" s="125"/>
      <c r="Q145" s="126"/>
      <c r="R145" s="126"/>
      <c r="S145" s="115"/>
      <c r="T145" s="118"/>
      <c r="U145" s="127"/>
    </row>
    <row r="146" spans="10:21" ht="16.05" customHeight="1" x14ac:dyDescent="0.3">
      <c r="J146" s="122"/>
      <c r="K146" s="123"/>
      <c r="L146" s="124"/>
      <c r="M146" s="118"/>
      <c r="N146" s="115"/>
      <c r="O146" s="118"/>
      <c r="P146" s="125"/>
      <c r="Q146" s="126"/>
      <c r="R146" s="126"/>
      <c r="S146" s="115"/>
      <c r="T146" s="118"/>
      <c r="U146" s="127"/>
    </row>
    <row r="147" spans="10:21" ht="16.05" customHeight="1" x14ac:dyDescent="0.3">
      <c r="J147" s="122"/>
      <c r="K147" s="123"/>
      <c r="L147" s="124"/>
      <c r="M147" s="118"/>
      <c r="N147" s="115"/>
      <c r="O147" s="118"/>
      <c r="P147" s="125"/>
      <c r="Q147" s="126"/>
      <c r="R147" s="126"/>
      <c r="S147" s="115"/>
      <c r="T147" s="118"/>
      <c r="U147" s="127"/>
    </row>
    <row r="148" spans="10:21" ht="16.05" customHeight="1" x14ac:dyDescent="0.3">
      <c r="J148" s="122"/>
      <c r="K148" s="123"/>
      <c r="L148" s="124"/>
      <c r="M148" s="118"/>
      <c r="N148" s="115"/>
      <c r="O148" s="118"/>
      <c r="P148" s="125"/>
      <c r="Q148" s="126"/>
      <c r="R148" s="126"/>
      <c r="S148" s="115"/>
      <c r="T148" s="118"/>
      <c r="U148" s="127"/>
    </row>
    <row r="149" spans="10:21" ht="16.05" customHeight="1" x14ac:dyDescent="0.3">
      <c r="J149" s="122"/>
      <c r="K149" s="123"/>
      <c r="L149" s="124"/>
      <c r="M149" s="118"/>
      <c r="N149" s="115"/>
      <c r="O149" s="118"/>
      <c r="P149" s="125"/>
      <c r="Q149" s="126"/>
      <c r="R149" s="126"/>
      <c r="S149" s="115"/>
      <c r="T149" s="118"/>
      <c r="U149" s="127"/>
    </row>
    <row r="150" spans="10:21" ht="16.05" customHeight="1" x14ac:dyDescent="0.3">
      <c r="J150" s="122"/>
      <c r="K150" s="123"/>
      <c r="L150" s="124"/>
      <c r="M150" s="118"/>
      <c r="N150" s="115"/>
      <c r="O150" s="118"/>
      <c r="P150" s="125"/>
      <c r="Q150" s="126"/>
      <c r="R150" s="126"/>
      <c r="S150" s="115"/>
      <c r="T150" s="118"/>
      <c r="U150" s="127"/>
    </row>
    <row r="151" spans="10:21" ht="16.05" customHeight="1" x14ac:dyDescent="0.3">
      <c r="J151" s="122"/>
      <c r="K151" s="123"/>
      <c r="L151" s="124"/>
      <c r="M151" s="118"/>
      <c r="N151" s="115"/>
      <c r="O151" s="118"/>
      <c r="P151" s="125"/>
      <c r="Q151" s="126"/>
      <c r="R151" s="126"/>
      <c r="S151" s="115"/>
      <c r="T151" s="118"/>
      <c r="U151" s="127"/>
    </row>
    <row r="152" spans="10:21" ht="16.05" customHeight="1" x14ac:dyDescent="0.3">
      <c r="J152" s="122"/>
      <c r="K152" s="123"/>
      <c r="L152" s="124"/>
      <c r="M152" s="118"/>
      <c r="N152" s="115"/>
      <c r="O152" s="118"/>
      <c r="P152" s="125"/>
      <c r="Q152" s="126"/>
      <c r="R152" s="126"/>
      <c r="S152" s="115"/>
      <c r="T152" s="118"/>
      <c r="U152" s="127"/>
    </row>
    <row r="153" spans="10:21" ht="16.05" customHeight="1" x14ac:dyDescent="0.3">
      <c r="J153" s="122"/>
      <c r="K153" s="123"/>
      <c r="L153" s="124"/>
      <c r="M153" s="118"/>
      <c r="N153" s="115"/>
      <c r="O153" s="118"/>
      <c r="P153" s="125"/>
      <c r="Q153" s="126"/>
      <c r="R153" s="126"/>
      <c r="S153" s="115"/>
      <c r="T153" s="118"/>
      <c r="U153" s="127"/>
    </row>
    <row r="154" spans="10:21" ht="16.05" customHeight="1" x14ac:dyDescent="0.3">
      <c r="J154" s="122"/>
      <c r="K154" s="123"/>
      <c r="L154" s="124"/>
      <c r="M154" s="118"/>
      <c r="N154" s="115"/>
      <c r="O154" s="118"/>
      <c r="P154" s="125"/>
      <c r="Q154" s="126"/>
      <c r="R154" s="126"/>
      <c r="S154" s="115"/>
      <c r="T154" s="118"/>
      <c r="U154" s="127"/>
    </row>
    <row r="155" spans="10:21" ht="16.05" customHeight="1" x14ac:dyDescent="0.3">
      <c r="J155" s="122"/>
      <c r="K155" s="123"/>
      <c r="L155" s="124"/>
      <c r="M155" s="118"/>
      <c r="N155" s="115"/>
      <c r="O155" s="118"/>
      <c r="P155" s="125"/>
      <c r="Q155" s="126"/>
      <c r="R155" s="126"/>
      <c r="S155" s="115"/>
      <c r="T155" s="118"/>
      <c r="U155" s="127"/>
    </row>
    <row r="156" spans="10:21" ht="16.05" customHeight="1" x14ac:dyDescent="0.3">
      <c r="J156" s="122"/>
      <c r="K156" s="123"/>
      <c r="L156" s="124"/>
      <c r="M156" s="118"/>
      <c r="N156" s="115"/>
      <c r="O156" s="118"/>
      <c r="P156" s="125"/>
      <c r="Q156" s="126"/>
      <c r="R156" s="126"/>
      <c r="S156" s="115"/>
      <c r="T156" s="118"/>
      <c r="U156" s="127"/>
    </row>
    <row r="157" spans="10:21" ht="16.05" customHeight="1" x14ac:dyDescent="0.3">
      <c r="J157" s="122"/>
      <c r="K157" s="123"/>
      <c r="L157" s="124"/>
      <c r="M157" s="118"/>
      <c r="N157" s="115"/>
      <c r="O157" s="118"/>
      <c r="P157" s="125"/>
      <c r="Q157" s="126"/>
      <c r="R157" s="126"/>
      <c r="S157" s="115"/>
      <c r="T157" s="118"/>
      <c r="U157" s="127"/>
    </row>
    <row r="158" spans="10:21" ht="16.05" customHeight="1" x14ac:dyDescent="0.3">
      <c r="J158" s="122"/>
      <c r="K158" s="123"/>
      <c r="L158" s="124"/>
      <c r="M158" s="118"/>
      <c r="N158" s="115"/>
      <c r="O158" s="118"/>
      <c r="P158" s="125"/>
      <c r="Q158" s="126"/>
      <c r="R158" s="126"/>
      <c r="S158" s="115"/>
      <c r="T158" s="118"/>
      <c r="U158" s="127"/>
    </row>
    <row r="159" spans="10:21" ht="16.05" customHeight="1" x14ac:dyDescent="0.3">
      <c r="J159" s="122"/>
      <c r="K159" s="123"/>
      <c r="L159" s="124"/>
      <c r="M159" s="118"/>
      <c r="N159" s="115"/>
      <c r="O159" s="118"/>
      <c r="P159" s="125"/>
      <c r="Q159" s="126"/>
      <c r="R159" s="126"/>
      <c r="S159" s="115"/>
      <c r="T159" s="118"/>
      <c r="U159" s="127"/>
    </row>
    <row r="160" spans="10:21" ht="16.05" customHeight="1" x14ac:dyDescent="0.3">
      <c r="J160" s="122"/>
      <c r="K160" s="123"/>
      <c r="L160" s="124"/>
      <c r="M160" s="118"/>
      <c r="N160" s="115"/>
      <c r="O160" s="118"/>
      <c r="P160" s="125"/>
      <c r="Q160" s="126"/>
      <c r="R160" s="126"/>
      <c r="S160" s="115"/>
      <c r="T160" s="118"/>
      <c r="U160" s="127"/>
    </row>
    <row r="161" spans="10:21" ht="16.05" customHeight="1" x14ac:dyDescent="0.3">
      <c r="J161" s="122"/>
      <c r="K161" s="123"/>
      <c r="L161" s="124"/>
      <c r="M161" s="118"/>
      <c r="N161" s="115"/>
      <c r="O161" s="118"/>
      <c r="P161" s="125"/>
      <c r="Q161" s="126"/>
      <c r="R161" s="126"/>
      <c r="S161" s="115"/>
      <c r="T161" s="118"/>
      <c r="U161" s="127"/>
    </row>
    <row r="162" spans="10:21" ht="16.05" customHeight="1" x14ac:dyDescent="0.3">
      <c r="J162" s="122"/>
      <c r="K162" s="123"/>
      <c r="L162" s="124"/>
      <c r="M162" s="118"/>
      <c r="N162" s="115"/>
      <c r="O162" s="118"/>
      <c r="P162" s="125"/>
      <c r="Q162" s="126"/>
      <c r="R162" s="126"/>
      <c r="S162" s="115"/>
      <c r="T162" s="118"/>
      <c r="U162" s="127"/>
    </row>
    <row r="163" spans="10:21" ht="16.05" customHeight="1" x14ac:dyDescent="0.3">
      <c r="J163" s="122"/>
      <c r="K163" s="123"/>
      <c r="L163" s="124"/>
      <c r="M163" s="118"/>
      <c r="N163" s="115"/>
      <c r="O163" s="118"/>
      <c r="P163" s="125"/>
      <c r="Q163" s="126"/>
      <c r="R163" s="126"/>
      <c r="S163" s="115"/>
      <c r="T163" s="118"/>
      <c r="U163" s="127"/>
    </row>
    <row r="164" spans="10:21" ht="16.05" customHeight="1" x14ac:dyDescent="0.3">
      <c r="J164" s="122"/>
      <c r="K164" s="123"/>
      <c r="L164" s="124"/>
      <c r="M164" s="118"/>
      <c r="N164" s="115"/>
      <c r="O164" s="118"/>
      <c r="P164" s="125"/>
      <c r="Q164" s="126"/>
      <c r="R164" s="126"/>
      <c r="S164" s="115"/>
      <c r="T164" s="118"/>
      <c r="U164" s="127"/>
    </row>
    <row r="165" spans="10:21" ht="16.05" customHeight="1" x14ac:dyDescent="0.3">
      <c r="J165" s="122"/>
      <c r="K165" s="123"/>
      <c r="L165" s="124"/>
      <c r="M165" s="118"/>
      <c r="N165" s="115"/>
      <c r="O165" s="118"/>
      <c r="P165" s="125"/>
      <c r="Q165" s="126"/>
      <c r="R165" s="126"/>
      <c r="S165" s="115"/>
      <c r="T165" s="118"/>
      <c r="U165" s="127"/>
    </row>
    <row r="166" spans="10:21" ht="16.05" customHeight="1" x14ac:dyDescent="0.3">
      <c r="J166" s="122"/>
      <c r="K166" s="123"/>
      <c r="L166" s="124"/>
      <c r="M166" s="118"/>
      <c r="N166" s="115"/>
      <c r="O166" s="118"/>
      <c r="P166" s="125"/>
      <c r="Q166" s="126"/>
      <c r="R166" s="126"/>
      <c r="S166" s="115"/>
      <c r="T166" s="118"/>
      <c r="U166" s="127"/>
    </row>
    <row r="167" spans="10:21" ht="16.05" customHeight="1" x14ac:dyDescent="0.3">
      <c r="J167" s="122"/>
      <c r="K167" s="123"/>
      <c r="L167" s="124"/>
      <c r="M167" s="118"/>
      <c r="N167" s="115"/>
      <c r="O167" s="118"/>
      <c r="P167" s="125"/>
      <c r="Q167" s="126"/>
      <c r="R167" s="126"/>
      <c r="S167" s="115"/>
      <c r="T167" s="118"/>
      <c r="U167" s="127"/>
    </row>
    <row r="168" spans="10:21" ht="16.05" customHeight="1" x14ac:dyDescent="0.3">
      <c r="J168" s="122"/>
      <c r="K168" s="123"/>
      <c r="L168" s="124"/>
      <c r="M168" s="118"/>
      <c r="N168" s="115"/>
      <c r="O168" s="118"/>
      <c r="P168" s="125"/>
      <c r="Q168" s="126"/>
      <c r="R168" s="126"/>
      <c r="S168" s="115"/>
      <c r="T168" s="118"/>
      <c r="U168" s="127"/>
    </row>
    <row r="169" spans="10:21" ht="16.05" customHeight="1" x14ac:dyDescent="0.3">
      <c r="J169" s="122"/>
      <c r="K169" s="123"/>
      <c r="L169" s="124"/>
      <c r="M169" s="118"/>
      <c r="N169" s="115"/>
      <c r="O169" s="118"/>
      <c r="P169" s="125"/>
      <c r="Q169" s="126"/>
      <c r="R169" s="126"/>
      <c r="S169" s="115"/>
      <c r="T169" s="118"/>
      <c r="U169" s="127"/>
    </row>
    <row r="170" spans="10:21" ht="16.05" customHeight="1" x14ac:dyDescent="0.3">
      <c r="J170" s="122"/>
      <c r="K170" s="123"/>
      <c r="L170" s="124"/>
      <c r="M170" s="118"/>
      <c r="N170" s="115"/>
      <c r="O170" s="118"/>
      <c r="P170" s="125"/>
      <c r="Q170" s="126"/>
      <c r="R170" s="126"/>
      <c r="S170" s="115"/>
      <c r="T170" s="118"/>
      <c r="U170" s="127"/>
    </row>
    <row r="171" spans="10:21" ht="16.05" customHeight="1" x14ac:dyDescent="0.3">
      <c r="J171" s="122"/>
      <c r="K171" s="123"/>
      <c r="L171" s="124"/>
      <c r="M171" s="118"/>
      <c r="N171" s="115"/>
      <c r="O171" s="118"/>
      <c r="P171" s="125"/>
      <c r="Q171" s="126"/>
      <c r="R171" s="126"/>
      <c r="S171" s="115"/>
      <c r="T171" s="118"/>
      <c r="U171" s="127"/>
    </row>
    <row r="172" spans="10:21" ht="16.05" customHeight="1" x14ac:dyDescent="0.3">
      <c r="J172" s="122"/>
      <c r="K172" s="123"/>
      <c r="L172" s="124"/>
      <c r="M172" s="118"/>
      <c r="N172" s="115"/>
      <c r="O172" s="118"/>
      <c r="P172" s="125"/>
      <c r="Q172" s="126"/>
      <c r="R172" s="126"/>
      <c r="S172" s="115"/>
      <c r="T172" s="118"/>
      <c r="U172" s="127"/>
    </row>
    <row r="173" spans="10:21" ht="16.05" customHeight="1" x14ac:dyDescent="0.3">
      <c r="J173" s="122"/>
      <c r="K173" s="123"/>
      <c r="L173" s="124"/>
      <c r="M173" s="118"/>
      <c r="N173" s="115"/>
      <c r="O173" s="118"/>
      <c r="P173" s="125"/>
      <c r="Q173" s="126"/>
      <c r="R173" s="126"/>
      <c r="S173" s="115"/>
      <c r="T173" s="118"/>
      <c r="U173" s="127"/>
    </row>
    <row r="174" spans="10:21" ht="16.05" customHeight="1" x14ac:dyDescent="0.3">
      <c r="J174" s="122"/>
      <c r="K174" s="123"/>
      <c r="L174" s="124"/>
      <c r="M174" s="118"/>
      <c r="N174" s="115"/>
      <c r="O174" s="118"/>
      <c r="P174" s="125"/>
      <c r="Q174" s="126"/>
      <c r="R174" s="126"/>
      <c r="S174" s="115"/>
      <c r="T174" s="118"/>
      <c r="U174" s="127"/>
    </row>
    <row r="175" spans="10:21" ht="16.05" customHeight="1" x14ac:dyDescent="0.3">
      <c r="J175" s="122"/>
      <c r="K175" s="123"/>
      <c r="L175" s="124"/>
      <c r="M175" s="118"/>
      <c r="N175" s="115"/>
      <c r="O175" s="118"/>
      <c r="P175" s="125"/>
      <c r="Q175" s="126"/>
      <c r="R175" s="126"/>
      <c r="S175" s="115"/>
      <c r="T175" s="118"/>
      <c r="U175" s="127"/>
    </row>
    <row r="176" spans="10:21" ht="16.05" customHeight="1" x14ac:dyDescent="0.3">
      <c r="J176" s="122"/>
      <c r="K176" s="123"/>
      <c r="L176" s="124"/>
      <c r="M176" s="118"/>
      <c r="N176" s="115"/>
      <c r="O176" s="118"/>
      <c r="P176" s="125"/>
      <c r="Q176" s="126"/>
      <c r="R176" s="126"/>
      <c r="S176" s="115"/>
      <c r="T176" s="118"/>
      <c r="U176" s="127"/>
    </row>
    <row r="177" spans="10:21" ht="16.05" customHeight="1" x14ac:dyDescent="0.3">
      <c r="J177" s="122"/>
      <c r="K177" s="123"/>
      <c r="L177" s="124"/>
      <c r="M177" s="118"/>
      <c r="N177" s="115"/>
      <c r="O177" s="118"/>
      <c r="P177" s="125"/>
      <c r="Q177" s="126"/>
      <c r="R177" s="126"/>
      <c r="S177" s="115"/>
      <c r="T177" s="118"/>
      <c r="U177" s="127"/>
    </row>
    <row r="178" spans="10:21" ht="16.05" customHeight="1" x14ac:dyDescent="0.3">
      <c r="J178" s="122"/>
      <c r="K178" s="123"/>
      <c r="L178" s="124"/>
      <c r="M178" s="118"/>
      <c r="N178" s="115"/>
      <c r="O178" s="118"/>
      <c r="P178" s="125"/>
      <c r="Q178" s="126"/>
      <c r="R178" s="126"/>
      <c r="S178" s="115"/>
      <c r="T178" s="118"/>
      <c r="U178" s="127"/>
    </row>
    <row r="179" spans="10:21" ht="16.05" customHeight="1" x14ac:dyDescent="0.3">
      <c r="J179" s="122"/>
      <c r="K179" s="123"/>
      <c r="L179" s="124"/>
      <c r="M179" s="118"/>
      <c r="N179" s="115"/>
      <c r="O179" s="118"/>
      <c r="P179" s="125"/>
      <c r="Q179" s="126"/>
      <c r="R179" s="126"/>
      <c r="S179" s="115"/>
      <c r="T179" s="118"/>
      <c r="U179" s="127"/>
    </row>
    <row r="180" spans="10:21" ht="16.05" customHeight="1" x14ac:dyDescent="0.3">
      <c r="J180" s="122"/>
      <c r="K180" s="123"/>
      <c r="L180" s="124"/>
      <c r="M180" s="118"/>
      <c r="N180" s="115"/>
      <c r="O180" s="118"/>
      <c r="P180" s="125"/>
      <c r="Q180" s="126"/>
      <c r="R180" s="126"/>
      <c r="S180" s="115"/>
      <c r="T180" s="118"/>
      <c r="U180" s="127"/>
    </row>
    <row r="181" spans="10:21" ht="16.05" customHeight="1" x14ac:dyDescent="0.3">
      <c r="J181" s="122"/>
      <c r="K181" s="123"/>
      <c r="L181" s="124"/>
      <c r="M181" s="118"/>
      <c r="N181" s="115"/>
      <c r="O181" s="118"/>
      <c r="P181" s="125"/>
      <c r="Q181" s="126"/>
      <c r="R181" s="126"/>
      <c r="S181" s="115"/>
      <c r="T181" s="118"/>
      <c r="U181" s="127"/>
    </row>
    <row r="182" spans="10:21" ht="16.05" customHeight="1" x14ac:dyDescent="0.3">
      <c r="J182" s="122"/>
      <c r="K182" s="123"/>
      <c r="L182" s="124"/>
      <c r="M182" s="118"/>
      <c r="N182" s="115"/>
      <c r="O182" s="118"/>
      <c r="P182" s="125"/>
      <c r="Q182" s="126"/>
      <c r="R182" s="126"/>
      <c r="S182" s="115"/>
      <c r="T182" s="118"/>
      <c r="U182" s="127"/>
    </row>
    <row r="183" spans="10:21" ht="16.05" customHeight="1" x14ac:dyDescent="0.3">
      <c r="J183" s="122"/>
      <c r="K183" s="123"/>
      <c r="L183" s="124"/>
      <c r="M183" s="118"/>
      <c r="N183" s="115"/>
      <c r="O183" s="118"/>
      <c r="P183" s="125"/>
      <c r="Q183" s="126"/>
      <c r="R183" s="126"/>
      <c r="S183" s="115"/>
      <c r="T183" s="118"/>
      <c r="U183" s="127"/>
    </row>
    <row r="184" spans="10:21" ht="16.05" customHeight="1" x14ac:dyDescent="0.3">
      <c r="J184" s="122"/>
      <c r="K184" s="123"/>
      <c r="L184" s="124"/>
      <c r="M184" s="118"/>
      <c r="N184" s="115"/>
      <c r="O184" s="118"/>
      <c r="P184" s="125"/>
      <c r="Q184" s="126"/>
      <c r="R184" s="126"/>
      <c r="S184" s="115"/>
      <c r="T184" s="118"/>
      <c r="U184" s="127"/>
    </row>
    <row r="185" spans="10:21" ht="16.05" customHeight="1" x14ac:dyDescent="0.3">
      <c r="J185" s="122"/>
      <c r="K185" s="123"/>
      <c r="L185" s="124"/>
      <c r="M185" s="118"/>
      <c r="N185" s="115"/>
      <c r="O185" s="118"/>
      <c r="P185" s="125"/>
      <c r="Q185" s="126"/>
      <c r="R185" s="126"/>
      <c r="S185" s="115"/>
      <c r="T185" s="118"/>
      <c r="U185" s="127"/>
    </row>
    <row r="186" spans="10:21" ht="16.05" customHeight="1" x14ac:dyDescent="0.3">
      <c r="J186" s="122"/>
      <c r="K186" s="123"/>
      <c r="L186" s="124"/>
      <c r="M186" s="118"/>
      <c r="N186" s="115"/>
      <c r="O186" s="118"/>
      <c r="P186" s="125"/>
      <c r="Q186" s="126"/>
      <c r="R186" s="126"/>
      <c r="S186" s="115"/>
      <c r="T186" s="118"/>
      <c r="U186" s="127"/>
    </row>
    <row r="187" spans="10:21" ht="16.05" customHeight="1" x14ac:dyDescent="0.3">
      <c r="J187" s="122"/>
      <c r="K187" s="123"/>
      <c r="L187" s="124"/>
      <c r="M187" s="118"/>
      <c r="N187" s="115"/>
      <c r="O187" s="118"/>
      <c r="P187" s="125"/>
      <c r="Q187" s="126"/>
      <c r="R187" s="126"/>
      <c r="S187" s="115"/>
      <c r="T187" s="118"/>
      <c r="U187" s="127"/>
    </row>
    <row r="188" spans="10:21" ht="16.05" customHeight="1" x14ac:dyDescent="0.3">
      <c r="J188" s="122"/>
      <c r="K188" s="123"/>
      <c r="L188" s="124"/>
      <c r="M188" s="118"/>
      <c r="N188" s="115"/>
      <c r="O188" s="118"/>
      <c r="P188" s="125"/>
      <c r="Q188" s="126"/>
      <c r="R188" s="126"/>
      <c r="S188" s="115"/>
      <c r="T188" s="118"/>
      <c r="U188" s="127"/>
    </row>
    <row r="189" spans="10:21" ht="16.05" customHeight="1" x14ac:dyDescent="0.3">
      <c r="J189" s="122"/>
      <c r="K189" s="123"/>
      <c r="L189" s="124"/>
      <c r="M189" s="118"/>
      <c r="N189" s="115"/>
      <c r="O189" s="118"/>
      <c r="P189" s="125"/>
      <c r="Q189" s="126"/>
      <c r="R189" s="126"/>
      <c r="S189" s="115"/>
      <c r="T189" s="118"/>
      <c r="U189" s="127"/>
    </row>
    <row r="190" spans="10:21" ht="16.05" customHeight="1" x14ac:dyDescent="0.3">
      <c r="J190" s="122"/>
      <c r="K190" s="123"/>
      <c r="L190" s="124"/>
      <c r="M190" s="118"/>
      <c r="N190" s="115"/>
      <c r="O190" s="118"/>
      <c r="P190" s="125"/>
      <c r="Q190" s="126"/>
      <c r="R190" s="126"/>
      <c r="S190" s="115"/>
      <c r="T190" s="118"/>
      <c r="U190" s="127"/>
    </row>
    <row r="191" spans="10:21" ht="16.05" customHeight="1" x14ac:dyDescent="0.3">
      <c r="J191" s="122"/>
      <c r="K191" s="123"/>
      <c r="L191" s="124"/>
      <c r="M191" s="118"/>
      <c r="N191" s="115"/>
      <c r="O191" s="118"/>
      <c r="P191" s="125"/>
      <c r="Q191" s="126"/>
      <c r="R191" s="126"/>
      <c r="S191" s="115"/>
      <c r="T191" s="118"/>
      <c r="U191" s="127"/>
    </row>
    <row r="192" spans="10:21" ht="16.05" customHeight="1" x14ac:dyDescent="0.3">
      <c r="J192" s="122"/>
      <c r="K192" s="123"/>
      <c r="L192" s="124"/>
      <c r="M192" s="118"/>
      <c r="N192" s="115"/>
      <c r="O192" s="118"/>
      <c r="P192" s="125"/>
      <c r="Q192" s="126"/>
      <c r="R192" s="126"/>
      <c r="S192" s="115"/>
      <c r="T192" s="118"/>
      <c r="U192" s="127"/>
    </row>
    <row r="193" spans="10:21" ht="16.05" customHeight="1" x14ac:dyDescent="0.3">
      <c r="J193" s="122"/>
      <c r="K193" s="123"/>
      <c r="L193" s="124"/>
      <c r="M193" s="118"/>
      <c r="N193" s="115"/>
      <c r="O193" s="118"/>
      <c r="P193" s="125"/>
      <c r="Q193" s="126"/>
      <c r="R193" s="126"/>
      <c r="S193" s="115"/>
      <c r="T193" s="118"/>
      <c r="U193" s="127"/>
    </row>
    <row r="194" spans="10:21" ht="16.05" customHeight="1" x14ac:dyDescent="0.3">
      <c r="J194" s="122"/>
      <c r="K194" s="123"/>
      <c r="L194" s="124"/>
      <c r="M194" s="118"/>
      <c r="N194" s="115"/>
      <c r="O194" s="118"/>
      <c r="P194" s="125"/>
      <c r="Q194" s="126"/>
      <c r="R194" s="126"/>
      <c r="S194" s="115"/>
      <c r="T194" s="118"/>
      <c r="U194" s="127"/>
    </row>
    <row r="195" spans="10:21" ht="16.05" customHeight="1" x14ac:dyDescent="0.3">
      <c r="J195" s="122"/>
      <c r="K195" s="123"/>
      <c r="L195" s="124"/>
      <c r="M195" s="118"/>
      <c r="N195" s="115"/>
      <c r="O195" s="118"/>
      <c r="P195" s="125"/>
      <c r="Q195" s="126"/>
      <c r="R195" s="126"/>
      <c r="S195" s="115"/>
      <c r="T195" s="118"/>
      <c r="U195" s="127"/>
    </row>
    <row r="196" spans="10:21" ht="16.05" customHeight="1" x14ac:dyDescent="0.3">
      <c r="J196" s="122"/>
      <c r="K196" s="123"/>
      <c r="L196" s="124"/>
      <c r="M196" s="118"/>
      <c r="N196" s="115"/>
      <c r="O196" s="118"/>
      <c r="P196" s="125"/>
      <c r="Q196" s="126"/>
      <c r="R196" s="126"/>
      <c r="S196" s="115"/>
      <c r="T196" s="118"/>
      <c r="U196" s="127"/>
    </row>
    <row r="197" spans="10:21" ht="16.05" customHeight="1" x14ac:dyDescent="0.3">
      <c r="J197" s="122"/>
      <c r="K197" s="123"/>
      <c r="L197" s="124"/>
      <c r="M197" s="118"/>
      <c r="N197" s="115"/>
      <c r="O197" s="118"/>
      <c r="P197" s="125"/>
      <c r="Q197" s="126"/>
      <c r="R197" s="126"/>
      <c r="S197" s="115"/>
      <c r="T197" s="118"/>
      <c r="U197" s="127"/>
    </row>
    <row r="198" spans="10:21" ht="16.05" customHeight="1" x14ac:dyDescent="0.3">
      <c r="J198" s="122"/>
      <c r="K198" s="123"/>
      <c r="L198" s="124"/>
      <c r="M198" s="118"/>
      <c r="N198" s="115"/>
      <c r="O198" s="118"/>
      <c r="P198" s="125"/>
      <c r="Q198" s="126"/>
      <c r="R198" s="126"/>
      <c r="S198" s="115"/>
      <c r="T198" s="118"/>
      <c r="U198" s="127"/>
    </row>
    <row r="199" spans="10:21" ht="16.05" customHeight="1" x14ac:dyDescent="0.3">
      <c r="J199" s="122"/>
      <c r="K199" s="123"/>
      <c r="L199" s="124"/>
      <c r="M199" s="118"/>
      <c r="N199" s="115"/>
      <c r="O199" s="118"/>
      <c r="P199" s="125"/>
      <c r="Q199" s="126"/>
      <c r="R199" s="126"/>
      <c r="S199" s="115"/>
      <c r="T199" s="118"/>
      <c r="U199" s="127"/>
    </row>
    <row r="200" spans="10:21" ht="16.05" customHeight="1" x14ac:dyDescent="0.3">
      <c r="J200" s="122"/>
      <c r="K200" s="123"/>
      <c r="L200" s="124"/>
      <c r="M200" s="118"/>
      <c r="N200" s="115"/>
      <c r="O200" s="118"/>
      <c r="P200" s="125"/>
      <c r="Q200" s="126"/>
      <c r="R200" s="126"/>
      <c r="S200" s="115"/>
      <c r="T200" s="118"/>
      <c r="U200" s="127"/>
    </row>
    <row r="201" spans="10:21" ht="16.05" customHeight="1" x14ac:dyDescent="0.3">
      <c r="J201" s="122"/>
      <c r="K201" s="123"/>
      <c r="L201" s="124"/>
      <c r="M201" s="118"/>
      <c r="N201" s="115"/>
      <c r="O201" s="118"/>
      <c r="P201" s="125"/>
      <c r="Q201" s="126"/>
      <c r="R201" s="126"/>
      <c r="S201" s="115"/>
      <c r="T201" s="118"/>
      <c r="U201" s="127"/>
    </row>
    <row r="202" spans="10:21" ht="16.05" customHeight="1" x14ac:dyDescent="0.3">
      <c r="J202" s="122"/>
      <c r="K202" s="123"/>
      <c r="L202" s="124"/>
      <c r="M202" s="118"/>
      <c r="N202" s="115"/>
      <c r="O202" s="118"/>
      <c r="P202" s="125"/>
      <c r="Q202" s="126"/>
      <c r="R202" s="126"/>
      <c r="S202" s="115"/>
      <c r="T202" s="118"/>
      <c r="U202" s="127"/>
    </row>
    <row r="203" spans="10:21" ht="16.05" customHeight="1" x14ac:dyDescent="0.3">
      <c r="J203" s="122"/>
      <c r="K203" s="123"/>
      <c r="L203" s="124"/>
      <c r="M203" s="118"/>
      <c r="N203" s="115"/>
      <c r="O203" s="118"/>
      <c r="P203" s="125"/>
      <c r="Q203" s="126"/>
      <c r="R203" s="126"/>
      <c r="S203" s="115"/>
      <c r="T203" s="118"/>
      <c r="U203" s="127"/>
    </row>
    <row r="204" spans="10:21" ht="16.05" customHeight="1" x14ac:dyDescent="0.3">
      <c r="J204" s="122"/>
      <c r="K204" s="123"/>
      <c r="L204" s="124"/>
      <c r="M204" s="118"/>
      <c r="N204" s="115"/>
      <c r="O204" s="118"/>
      <c r="P204" s="125"/>
      <c r="Q204" s="126"/>
      <c r="R204" s="126"/>
      <c r="S204" s="115"/>
      <c r="T204" s="118"/>
      <c r="U204" s="127"/>
    </row>
    <row r="205" spans="10:21" ht="16.05" customHeight="1" x14ac:dyDescent="0.3">
      <c r="J205" s="122"/>
      <c r="K205" s="123"/>
      <c r="L205" s="124"/>
      <c r="M205" s="118"/>
      <c r="N205" s="115"/>
      <c r="O205" s="118"/>
      <c r="P205" s="125"/>
      <c r="Q205" s="126"/>
      <c r="R205" s="126"/>
      <c r="S205" s="115"/>
      <c r="T205" s="118"/>
      <c r="U205" s="127"/>
    </row>
    <row r="206" spans="10:21" ht="16.05" customHeight="1" x14ac:dyDescent="0.3">
      <c r="J206" s="122"/>
      <c r="K206" s="123"/>
      <c r="L206" s="124"/>
      <c r="M206" s="118"/>
      <c r="N206" s="115"/>
      <c r="O206" s="118"/>
      <c r="P206" s="125"/>
      <c r="Q206" s="126"/>
      <c r="R206" s="126"/>
      <c r="S206" s="115"/>
      <c r="T206" s="118"/>
      <c r="U206" s="127"/>
    </row>
    <row r="207" spans="10:21" ht="16.05" customHeight="1" x14ac:dyDescent="0.3">
      <c r="J207" s="122"/>
      <c r="K207" s="123"/>
      <c r="L207" s="124"/>
      <c r="M207" s="118"/>
      <c r="N207" s="115"/>
      <c r="O207" s="118"/>
      <c r="P207" s="125"/>
      <c r="Q207" s="126"/>
      <c r="R207" s="126"/>
      <c r="S207" s="115"/>
      <c r="T207" s="118"/>
      <c r="U207" s="127"/>
    </row>
    <row r="208" spans="10:21" ht="16.05" customHeight="1" x14ac:dyDescent="0.3">
      <c r="J208" s="122"/>
      <c r="K208" s="123"/>
      <c r="L208" s="124"/>
      <c r="M208" s="118"/>
      <c r="N208" s="115"/>
      <c r="O208" s="118"/>
      <c r="P208" s="125"/>
      <c r="Q208" s="126"/>
      <c r="R208" s="126"/>
      <c r="S208" s="115"/>
      <c r="T208" s="118"/>
      <c r="U208" s="127"/>
    </row>
    <row r="209" spans="10:21" ht="16.05" customHeight="1" x14ac:dyDescent="0.3">
      <c r="J209" s="122"/>
      <c r="K209" s="123"/>
      <c r="L209" s="124"/>
      <c r="M209" s="118"/>
      <c r="N209" s="115"/>
      <c r="O209" s="118"/>
      <c r="P209" s="125"/>
      <c r="Q209" s="126"/>
      <c r="R209" s="126"/>
      <c r="S209" s="115"/>
      <c r="T209" s="118"/>
      <c r="U209" s="127"/>
    </row>
    <row r="210" spans="10:21" ht="16.05" customHeight="1" x14ac:dyDescent="0.3">
      <c r="J210" s="122"/>
      <c r="K210" s="123"/>
      <c r="L210" s="124"/>
      <c r="M210" s="118"/>
      <c r="N210" s="115"/>
      <c r="O210" s="118"/>
      <c r="P210" s="125"/>
      <c r="Q210" s="126"/>
      <c r="R210" s="126"/>
      <c r="S210" s="115"/>
      <c r="T210" s="118"/>
      <c r="U210" s="127"/>
    </row>
    <row r="211" spans="10:21" ht="16.05" customHeight="1" x14ac:dyDescent="0.3">
      <c r="J211" s="122"/>
      <c r="K211" s="123"/>
      <c r="L211" s="124"/>
      <c r="M211" s="118"/>
      <c r="N211" s="115"/>
      <c r="O211" s="118"/>
      <c r="P211" s="125"/>
      <c r="Q211" s="126"/>
      <c r="R211" s="126"/>
      <c r="S211" s="115"/>
      <c r="T211" s="118"/>
      <c r="U211" s="127"/>
    </row>
    <row r="212" spans="10:21" ht="16.05" customHeight="1" x14ac:dyDescent="0.3">
      <c r="J212" s="122"/>
      <c r="K212" s="123"/>
      <c r="L212" s="124"/>
      <c r="M212" s="118"/>
      <c r="N212" s="115"/>
      <c r="O212" s="118"/>
      <c r="P212" s="125"/>
      <c r="Q212" s="126"/>
      <c r="R212" s="126"/>
      <c r="S212" s="115"/>
      <c r="T212" s="118"/>
      <c r="U212" s="127"/>
    </row>
    <row r="213" spans="10:21" ht="16.05" customHeight="1" x14ac:dyDescent="0.3">
      <c r="J213" s="122"/>
      <c r="K213" s="123"/>
      <c r="L213" s="124"/>
      <c r="M213" s="118"/>
      <c r="N213" s="115"/>
      <c r="O213" s="118"/>
      <c r="P213" s="125"/>
      <c r="Q213" s="126"/>
      <c r="R213" s="126"/>
      <c r="S213" s="115"/>
      <c r="T213" s="118"/>
      <c r="U213" s="127"/>
    </row>
    <row r="214" spans="10:21" ht="16.05" customHeight="1" x14ac:dyDescent="0.3">
      <c r="J214" s="122"/>
      <c r="K214" s="123"/>
      <c r="L214" s="124"/>
      <c r="M214" s="118"/>
      <c r="N214" s="115"/>
      <c r="O214" s="118"/>
      <c r="P214" s="125"/>
      <c r="Q214" s="126"/>
      <c r="R214" s="126"/>
      <c r="S214" s="115"/>
      <c r="T214" s="118"/>
      <c r="U214" s="127"/>
    </row>
    <row r="215" spans="10:21" ht="16.05" customHeight="1" x14ac:dyDescent="0.3">
      <c r="J215" s="122"/>
      <c r="K215" s="123"/>
      <c r="L215" s="124"/>
      <c r="M215" s="118"/>
      <c r="N215" s="115"/>
      <c r="O215" s="118"/>
      <c r="P215" s="125"/>
      <c r="Q215" s="126"/>
      <c r="R215" s="126"/>
      <c r="S215" s="115"/>
      <c r="T215" s="118"/>
      <c r="U215" s="127"/>
    </row>
    <row r="216" spans="10:21" ht="16.05" customHeight="1" x14ac:dyDescent="0.3">
      <c r="J216" s="122"/>
      <c r="K216" s="123"/>
      <c r="L216" s="124"/>
      <c r="M216" s="118"/>
      <c r="N216" s="115"/>
      <c r="O216" s="118"/>
      <c r="P216" s="125"/>
      <c r="Q216" s="126"/>
      <c r="R216" s="126"/>
      <c r="S216" s="115"/>
      <c r="T216" s="118"/>
      <c r="U216" s="127"/>
    </row>
    <row r="217" spans="10:21" ht="16.05" customHeight="1" x14ac:dyDescent="0.3">
      <c r="J217" s="122"/>
      <c r="K217" s="123"/>
      <c r="L217" s="124"/>
      <c r="M217" s="118"/>
      <c r="N217" s="115"/>
      <c r="O217" s="118"/>
      <c r="P217" s="125"/>
      <c r="Q217" s="126"/>
      <c r="R217" s="126"/>
      <c r="S217" s="115"/>
      <c r="T217" s="118"/>
      <c r="U217" s="127"/>
    </row>
    <row r="218" spans="10:21" ht="16.05" customHeight="1" x14ac:dyDescent="0.3">
      <c r="J218" s="122"/>
      <c r="K218" s="123"/>
      <c r="L218" s="124"/>
      <c r="M218" s="118"/>
      <c r="N218" s="115"/>
      <c r="O218" s="118"/>
      <c r="P218" s="125"/>
      <c r="Q218" s="126"/>
      <c r="R218" s="126"/>
      <c r="S218" s="115"/>
      <c r="T218" s="118"/>
      <c r="U218" s="127"/>
    </row>
    <row r="219" spans="10:21" ht="16.05" customHeight="1" x14ac:dyDescent="0.3">
      <c r="J219" s="122"/>
      <c r="K219" s="123"/>
      <c r="L219" s="124"/>
      <c r="M219" s="118"/>
      <c r="N219" s="115"/>
      <c r="O219" s="118"/>
      <c r="P219" s="125"/>
      <c r="Q219" s="126"/>
      <c r="R219" s="126"/>
      <c r="S219" s="115"/>
      <c r="T219" s="118"/>
      <c r="U219" s="127"/>
    </row>
    <row r="220" spans="10:21" ht="16.05" customHeight="1" x14ac:dyDescent="0.3">
      <c r="J220" s="122"/>
      <c r="K220" s="123"/>
      <c r="L220" s="124"/>
      <c r="M220" s="118"/>
      <c r="N220" s="115"/>
      <c r="O220" s="118"/>
      <c r="P220" s="125"/>
      <c r="Q220" s="126"/>
      <c r="R220" s="126"/>
      <c r="S220" s="115"/>
      <c r="T220" s="118"/>
      <c r="U220" s="127"/>
    </row>
    <row r="221" spans="10:21" ht="16.05" customHeight="1" x14ac:dyDescent="0.3">
      <c r="J221" s="122"/>
      <c r="K221" s="123"/>
      <c r="L221" s="124"/>
      <c r="M221" s="118"/>
      <c r="N221" s="115"/>
      <c r="O221" s="118"/>
      <c r="P221" s="125"/>
      <c r="Q221" s="126"/>
      <c r="R221" s="126"/>
      <c r="S221" s="115"/>
      <c r="T221" s="118"/>
      <c r="U221" s="127"/>
    </row>
    <row r="222" spans="10:21" ht="16.05" customHeight="1" x14ac:dyDescent="0.3">
      <c r="J222" s="122"/>
      <c r="K222" s="123"/>
      <c r="L222" s="124"/>
      <c r="M222" s="118"/>
      <c r="N222" s="115"/>
      <c r="O222" s="118"/>
      <c r="P222" s="125"/>
      <c r="Q222" s="126"/>
      <c r="R222" s="126"/>
      <c r="S222" s="115"/>
      <c r="T222" s="118"/>
      <c r="U222" s="127"/>
    </row>
    <row r="223" spans="10:21" ht="16.05" customHeight="1" x14ac:dyDescent="0.3">
      <c r="J223" s="122"/>
      <c r="K223" s="123"/>
      <c r="L223" s="124"/>
      <c r="M223" s="118"/>
      <c r="N223" s="115"/>
      <c r="O223" s="118"/>
      <c r="P223" s="125"/>
      <c r="Q223" s="126"/>
      <c r="R223" s="126"/>
      <c r="S223" s="115"/>
      <c r="T223" s="118"/>
      <c r="U223" s="127"/>
    </row>
    <row r="224" spans="10:21" ht="16.05" customHeight="1" x14ac:dyDescent="0.3">
      <c r="J224" s="122"/>
      <c r="K224" s="123"/>
      <c r="L224" s="124"/>
      <c r="M224" s="118"/>
      <c r="N224" s="115"/>
      <c r="O224" s="118"/>
      <c r="P224" s="125"/>
      <c r="Q224" s="126"/>
      <c r="R224" s="126"/>
      <c r="S224" s="115"/>
      <c r="T224" s="118"/>
      <c r="U224" s="127"/>
    </row>
    <row r="225" spans="10:21" ht="16.05" customHeight="1" x14ac:dyDescent="0.3">
      <c r="J225" s="122"/>
      <c r="K225" s="123"/>
      <c r="L225" s="124"/>
      <c r="M225" s="118"/>
      <c r="N225" s="115"/>
      <c r="O225" s="118"/>
      <c r="P225" s="125"/>
      <c r="Q225" s="126"/>
      <c r="R225" s="126"/>
      <c r="S225" s="115"/>
      <c r="T225" s="118"/>
      <c r="U225" s="127"/>
    </row>
    <row r="226" spans="10:21" ht="16.05" customHeight="1" x14ac:dyDescent="0.3">
      <c r="J226" s="122"/>
      <c r="K226" s="123"/>
      <c r="L226" s="124"/>
      <c r="M226" s="118"/>
      <c r="N226" s="115"/>
      <c r="O226" s="118"/>
      <c r="P226" s="125"/>
      <c r="Q226" s="126"/>
      <c r="R226" s="126"/>
      <c r="S226" s="115"/>
      <c r="T226" s="118"/>
      <c r="U226" s="127"/>
    </row>
    <row r="227" spans="10:21" ht="16.05" customHeight="1" x14ac:dyDescent="0.3">
      <c r="J227" s="122"/>
      <c r="K227" s="123"/>
      <c r="L227" s="124"/>
      <c r="M227" s="118"/>
      <c r="N227" s="115"/>
      <c r="O227" s="118"/>
      <c r="P227" s="125"/>
      <c r="Q227" s="126"/>
      <c r="R227" s="126"/>
      <c r="S227" s="115"/>
      <c r="T227" s="118"/>
      <c r="U227" s="127"/>
    </row>
    <row r="228" spans="10:21" ht="16.05" customHeight="1" x14ac:dyDescent="0.3">
      <c r="J228" s="122"/>
      <c r="K228" s="123"/>
      <c r="L228" s="124"/>
      <c r="M228" s="118"/>
      <c r="N228" s="115"/>
      <c r="O228" s="118"/>
      <c r="P228" s="125"/>
      <c r="Q228" s="126"/>
      <c r="R228" s="126"/>
      <c r="S228" s="115"/>
      <c r="T228" s="118"/>
      <c r="U228" s="127"/>
    </row>
    <row r="229" spans="10:21" ht="16.05" customHeight="1" x14ac:dyDescent="0.3">
      <c r="J229" s="122"/>
      <c r="K229" s="123"/>
      <c r="L229" s="124"/>
      <c r="M229" s="118"/>
      <c r="N229" s="115"/>
      <c r="O229" s="118"/>
      <c r="P229" s="125"/>
      <c r="Q229" s="126"/>
      <c r="R229" s="126"/>
      <c r="S229" s="115"/>
      <c r="T229" s="118"/>
      <c r="U229" s="127"/>
    </row>
    <row r="230" spans="10:21" ht="16.05" customHeight="1" x14ac:dyDescent="0.3">
      <c r="J230" s="122"/>
      <c r="K230" s="123"/>
      <c r="L230" s="124"/>
      <c r="M230" s="118"/>
      <c r="N230" s="115"/>
      <c r="O230" s="118"/>
      <c r="P230" s="125"/>
      <c r="Q230" s="126"/>
      <c r="R230" s="126"/>
      <c r="S230" s="115"/>
      <c r="T230" s="118"/>
      <c r="U230" s="127"/>
    </row>
    <row r="231" spans="10:21" ht="16.05" customHeight="1" x14ac:dyDescent="0.3">
      <c r="J231" s="122"/>
      <c r="K231" s="123"/>
      <c r="L231" s="124"/>
      <c r="M231" s="118"/>
      <c r="N231" s="115"/>
      <c r="O231" s="118"/>
      <c r="P231" s="125"/>
      <c r="Q231" s="126"/>
      <c r="R231" s="126"/>
      <c r="S231" s="115"/>
      <c r="T231" s="118"/>
      <c r="U231" s="127"/>
    </row>
    <row r="232" spans="10:21" ht="16.05" customHeight="1" x14ac:dyDescent="0.3">
      <c r="J232" s="122"/>
      <c r="K232" s="123"/>
      <c r="L232" s="124"/>
      <c r="M232" s="118"/>
      <c r="N232" s="115"/>
      <c r="O232" s="118"/>
      <c r="P232" s="125"/>
      <c r="Q232" s="126"/>
      <c r="R232" s="126"/>
      <c r="S232" s="115"/>
      <c r="T232" s="118"/>
      <c r="U232" s="127"/>
    </row>
    <row r="233" spans="10:21" ht="16.05" customHeight="1" x14ac:dyDescent="0.3">
      <c r="J233" s="122"/>
      <c r="K233" s="123"/>
      <c r="L233" s="124"/>
      <c r="M233" s="118"/>
      <c r="N233" s="115"/>
      <c r="O233" s="118"/>
      <c r="P233" s="125"/>
      <c r="Q233" s="126"/>
      <c r="R233" s="126"/>
      <c r="S233" s="115"/>
      <c r="T233" s="118"/>
      <c r="U233" s="127"/>
    </row>
    <row r="234" spans="10:21" ht="16.05" customHeight="1" x14ac:dyDescent="0.3">
      <c r="J234" s="122"/>
      <c r="K234" s="123"/>
      <c r="L234" s="124"/>
      <c r="M234" s="118"/>
      <c r="N234" s="115"/>
      <c r="O234" s="118"/>
      <c r="P234" s="125"/>
      <c r="Q234" s="126"/>
      <c r="R234" s="126"/>
      <c r="S234" s="115"/>
      <c r="T234" s="118"/>
      <c r="U234" s="127"/>
    </row>
    <row r="235" spans="10:21" ht="16.05" customHeight="1" x14ac:dyDescent="0.3">
      <c r="J235" s="122"/>
      <c r="K235" s="123"/>
      <c r="L235" s="124"/>
      <c r="M235" s="118"/>
      <c r="N235" s="115"/>
      <c r="O235" s="118"/>
      <c r="P235" s="125"/>
      <c r="Q235" s="126"/>
      <c r="R235" s="126"/>
      <c r="S235" s="115"/>
      <c r="T235" s="118"/>
      <c r="U235" s="127"/>
    </row>
    <row r="236" spans="10:21" ht="16.05" customHeight="1" x14ac:dyDescent="0.3">
      <c r="J236" s="122"/>
      <c r="K236" s="123"/>
      <c r="L236" s="124"/>
      <c r="M236" s="118"/>
      <c r="N236" s="115"/>
      <c r="O236" s="118"/>
      <c r="P236" s="125"/>
      <c r="Q236" s="126"/>
      <c r="R236" s="126"/>
      <c r="S236" s="115"/>
      <c r="T236" s="118"/>
      <c r="U236" s="127"/>
    </row>
  </sheetData>
  <mergeCells count="6">
    <mergeCell ref="D8:H8"/>
    <mergeCell ref="B2:H2"/>
    <mergeCell ref="B3:H3"/>
    <mergeCell ref="D5:H5"/>
    <mergeCell ref="D6:H6"/>
    <mergeCell ref="D7:H7"/>
  </mergeCells>
  <dataValidations count="1">
    <dataValidation type="list" allowBlank="1" showInputMessage="1" showErrorMessage="1" sqref="U9" xr:uid="{F5CE5859-0FE2-46E4-B61F-1C933F3A87CB}">
      <formula1>$V$11:$V$41</formula1>
    </dataValidation>
  </dataValidations>
  <pageMargins left="0.39370078740157483" right="0.39370078740157483" top="0.59055118110236227" bottom="0.59055118110236227" header="0.31496062992125984" footer="0.31496062992125984"/>
  <pageSetup paperSize="256" scale="83" fitToHeight="0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1D960-FAA7-447E-9247-355F2C201821}">
  <sheetPr>
    <tabColor rgb="FF92D050"/>
    <pageSetUpPr fitToPage="1"/>
  </sheetPr>
  <dimension ref="A1:V199"/>
  <sheetViews>
    <sheetView topLeftCell="A49" zoomScaleNormal="100" workbookViewId="0">
      <selection activeCell="A49" sqref="A49"/>
    </sheetView>
  </sheetViews>
  <sheetFormatPr defaultColWidth="9.21875" defaultRowHeight="13.8" x14ac:dyDescent="0.3"/>
  <cols>
    <col min="1" max="1" width="9.21875" style="162"/>
    <col min="2" max="2" width="14.21875" style="162" bestFit="1" customWidth="1"/>
    <col min="3" max="3" width="6.21875" style="162" bestFit="1" customWidth="1"/>
    <col min="4" max="4" width="8" style="116" bestFit="1" customWidth="1"/>
    <col min="5" max="5" width="47.77734375" style="116" bestFit="1" customWidth="1"/>
    <col min="6" max="8" width="13.77734375" style="123" customWidth="1"/>
    <col min="9" max="9" width="1.77734375" style="116" bestFit="1" customWidth="1"/>
    <col min="10" max="11" width="3.77734375" style="116" bestFit="1" customWidth="1"/>
    <col min="12" max="12" width="12.77734375" style="116" bestFit="1" customWidth="1"/>
    <col min="13" max="13" width="18.21875" style="116" bestFit="1" customWidth="1"/>
    <col min="14" max="14" width="39" style="116" bestFit="1" customWidth="1"/>
    <col min="15" max="15" width="4.21875" style="116" bestFit="1" customWidth="1"/>
    <col min="16" max="16" width="34" style="116" bestFit="1" customWidth="1"/>
    <col min="17" max="17" width="20.21875" style="116" bestFit="1" customWidth="1"/>
    <col min="18" max="18" width="21" style="116" bestFit="1" customWidth="1"/>
    <col min="19" max="19" width="8" style="116" bestFit="1" customWidth="1"/>
    <col min="20" max="20" width="6.77734375" style="116" bestFit="1" customWidth="1"/>
    <col min="21" max="21" width="63.21875" style="116" bestFit="1" customWidth="1"/>
    <col min="22" max="22" width="6.77734375" style="116" bestFit="1" customWidth="1"/>
    <col min="23" max="16384" width="9.21875" style="116"/>
  </cols>
  <sheetData>
    <row r="1" spans="1:22" ht="27.6" hidden="1" x14ac:dyDescent="0.3">
      <c r="B1" s="105" t="s">
        <v>6</v>
      </c>
      <c r="C1" s="105" t="s">
        <v>7</v>
      </c>
      <c r="D1" s="105" t="s">
        <v>8</v>
      </c>
      <c r="E1" s="105" t="s">
        <v>9</v>
      </c>
      <c r="F1" s="106" t="s">
        <v>10</v>
      </c>
      <c r="G1" s="106" t="s">
        <v>11</v>
      </c>
      <c r="H1" s="107" t="s">
        <v>12</v>
      </c>
      <c r="I1" s="116">
        <v>1</v>
      </c>
      <c r="J1" s="108" t="s">
        <v>38</v>
      </c>
      <c r="K1" s="108" t="s">
        <v>39</v>
      </c>
      <c r="L1" s="109" t="s">
        <v>40</v>
      </c>
      <c r="M1" s="110" t="s">
        <v>41</v>
      </c>
      <c r="N1" s="110" t="s">
        <v>42</v>
      </c>
      <c r="O1" s="110" t="s">
        <v>43</v>
      </c>
      <c r="P1" s="110" t="s">
        <v>44</v>
      </c>
      <c r="Q1" s="110" t="s">
        <v>45</v>
      </c>
      <c r="R1" s="110" t="s">
        <v>46</v>
      </c>
      <c r="S1" s="110" t="s">
        <v>47</v>
      </c>
      <c r="T1" s="110" t="s">
        <v>48</v>
      </c>
      <c r="U1" s="110" t="s">
        <v>49</v>
      </c>
      <c r="V1" s="111" t="s">
        <v>37</v>
      </c>
    </row>
    <row r="2" spans="1:22" ht="16.05" customHeight="1" x14ac:dyDescent="0.3">
      <c r="B2" s="249" t="s">
        <v>51</v>
      </c>
      <c r="C2" s="249"/>
      <c r="D2" s="249"/>
      <c r="E2" s="249"/>
      <c r="F2" s="249"/>
      <c r="G2" s="249"/>
      <c r="H2" s="249"/>
    </row>
    <row r="3" spans="1:22" ht="16.05" customHeight="1" x14ac:dyDescent="0.3">
      <c r="B3" s="249" t="s">
        <v>240</v>
      </c>
      <c r="C3" s="249"/>
      <c r="D3" s="249"/>
      <c r="E3" s="249"/>
      <c r="F3" s="249"/>
      <c r="G3" s="249"/>
      <c r="H3" s="249"/>
    </row>
    <row r="4" spans="1:22" ht="16.05" customHeight="1" x14ac:dyDescent="0.3">
      <c r="B4" s="1"/>
      <c r="C4" s="1"/>
      <c r="D4" s="1"/>
      <c r="E4" s="1"/>
      <c r="F4" s="11"/>
      <c r="G4" s="11"/>
      <c r="H4" s="11"/>
    </row>
    <row r="5" spans="1:22" ht="16.05" customHeight="1" x14ac:dyDescent="0.3">
      <c r="B5" s="12" t="s">
        <v>0</v>
      </c>
      <c r="C5" s="1"/>
      <c r="D5" s="251" t="s">
        <v>13</v>
      </c>
      <c r="E5" s="251"/>
      <c r="F5" s="251"/>
      <c r="G5" s="251"/>
      <c r="H5" s="251"/>
    </row>
    <row r="6" spans="1:22" ht="16.05" customHeight="1" x14ac:dyDescent="0.3">
      <c r="B6" s="12" t="s">
        <v>1</v>
      </c>
      <c r="C6" s="1"/>
      <c r="D6" s="251" t="s">
        <v>14</v>
      </c>
      <c r="E6" s="251"/>
      <c r="F6" s="251"/>
      <c r="G6" s="251"/>
      <c r="H6" s="251"/>
    </row>
    <row r="7" spans="1:22" ht="16.05" customHeight="1" x14ac:dyDescent="0.3">
      <c r="B7" s="12" t="s">
        <v>2</v>
      </c>
      <c r="C7" s="1"/>
      <c r="D7" s="251" t="s">
        <v>3</v>
      </c>
      <c r="E7" s="251"/>
      <c r="F7" s="251"/>
      <c r="G7" s="251"/>
      <c r="H7" s="251"/>
      <c r="I7" s="151"/>
    </row>
    <row r="8" spans="1:22" ht="16.05" customHeight="1" x14ac:dyDescent="0.3">
      <c r="B8" s="12" t="s">
        <v>4</v>
      </c>
      <c r="C8" s="1"/>
      <c r="D8" s="251" t="s">
        <v>5</v>
      </c>
      <c r="E8" s="251"/>
      <c r="F8" s="251"/>
      <c r="G8" s="251"/>
      <c r="H8" s="251"/>
      <c r="I8" s="152"/>
    </row>
    <row r="9" spans="1:22" ht="16.05" customHeight="1" x14ac:dyDescent="0.3">
      <c r="B9" s="219"/>
      <c r="C9" s="219"/>
      <c r="D9" s="219"/>
      <c r="E9" s="220"/>
      <c r="F9" s="221"/>
      <c r="G9" s="222"/>
      <c r="H9" s="221"/>
      <c r="J9" s="115"/>
      <c r="L9" s="154">
        <v>2</v>
      </c>
      <c r="M9" s="118"/>
      <c r="N9" s="115"/>
      <c r="O9" s="115"/>
      <c r="P9" s="115"/>
      <c r="Q9" s="115"/>
      <c r="R9" s="115"/>
      <c r="S9" s="115"/>
      <c r="T9" s="111" t="s">
        <v>37</v>
      </c>
      <c r="U9" s="115"/>
      <c r="V9" s="115"/>
    </row>
    <row r="10" spans="1:22" s="187" customFormat="1" ht="27.6" x14ac:dyDescent="0.3">
      <c r="A10" s="218"/>
      <c r="B10" s="119" t="s">
        <v>6</v>
      </c>
      <c r="C10" s="119" t="s">
        <v>7</v>
      </c>
      <c r="D10" s="119" t="s">
        <v>8</v>
      </c>
      <c r="E10" s="119" t="s">
        <v>9</v>
      </c>
      <c r="F10" s="120" t="s">
        <v>80</v>
      </c>
      <c r="G10" s="120" t="s">
        <v>79</v>
      </c>
      <c r="H10" s="121" t="s">
        <v>12</v>
      </c>
      <c r="J10" s="197" t="s">
        <v>38</v>
      </c>
      <c r="K10" s="197" t="s">
        <v>39</v>
      </c>
      <c r="L10" s="198" t="s">
        <v>40</v>
      </c>
      <c r="M10" s="199" t="s">
        <v>41</v>
      </c>
      <c r="N10" s="199" t="s">
        <v>42</v>
      </c>
      <c r="O10" s="199" t="s">
        <v>43</v>
      </c>
      <c r="P10" s="199" t="s">
        <v>44</v>
      </c>
      <c r="Q10" s="199" t="s">
        <v>45</v>
      </c>
      <c r="R10" s="199" t="s">
        <v>46</v>
      </c>
      <c r="S10" s="199" t="s">
        <v>47</v>
      </c>
      <c r="T10" s="199" t="s">
        <v>48</v>
      </c>
      <c r="U10" s="199" t="s">
        <v>49</v>
      </c>
      <c r="V10" s="195" t="s">
        <v>37</v>
      </c>
    </row>
    <row r="11" spans="1:22" ht="16.05" customHeight="1" x14ac:dyDescent="0.3">
      <c r="B11" s="104">
        <v>46082</v>
      </c>
      <c r="C11" s="155"/>
      <c r="D11" s="155"/>
      <c r="E11" s="156" t="s">
        <v>124</v>
      </c>
      <c r="F11" s="102">
        <f>'FEB26'!H86</f>
        <v>128256563.22000003</v>
      </c>
      <c r="G11" s="157"/>
      <c r="H11" s="102">
        <f>F11</f>
        <v>128256563.22000003</v>
      </c>
      <c r="J11" s="122">
        <f t="shared" ref="J11:J51" si="0">D11</f>
        <v>0</v>
      </c>
      <c r="K11" s="123">
        <f t="shared" ref="K11:K51" si="1">DAY(B11)</f>
        <v>1</v>
      </c>
      <c r="L11" s="124" t="str">
        <f t="shared" ref="L11:L51" si="2">PROPER(TRIM(MID(SUBSTITUTE($B$3," ",REPT(" ",99)),99*INT((LEN($B$3)-LEN(SUBSTITUTE($B$3," ","")))/2),99)))</f>
        <v>Maret</v>
      </c>
      <c r="M11" s="118" t="str">
        <f t="shared" ref="M11:M51" si="3">IF(J11&lt;1," ","JV-KB/TK-"&amp;$L$11&amp;"-"&amp;J11)</f>
        <v xml:space="preserve"> </v>
      </c>
      <c r="N11" s="115" t="str">
        <f t="shared" ref="N11:N51" si="4">"KB/TK "&amp;E11</f>
        <v>KB/TK Saldo Bulan Lalu</v>
      </c>
      <c r="O11" s="118" t="s">
        <v>127</v>
      </c>
      <c r="P11" s="125" t="str">
        <f t="shared" ref="P11:P51" si="5">E11</f>
        <v>Saldo Bulan Lalu</v>
      </c>
      <c r="Q11" s="126">
        <f t="shared" ref="Q11:Q51" si="6">F11+G11</f>
        <v>128256563.22000003</v>
      </c>
      <c r="R11" s="126">
        <f t="shared" ref="R11:R51" si="7">Q11</f>
        <v>128256563.22000003</v>
      </c>
      <c r="S11" s="115"/>
      <c r="T11" s="118" t="str">
        <f t="shared" ref="T11:T67" si="8">$T$10</f>
        <v>UNIT</v>
      </c>
      <c r="U11" s="127" t="str">
        <f t="shared" ref="U11:U67" si="9">CONCATENATE(T11,N11)</f>
        <v>UNITKB/TK Saldo Bulan Lalu</v>
      </c>
      <c r="V11" s="111"/>
    </row>
    <row r="12" spans="1:22" ht="16.05" customHeight="1" x14ac:dyDescent="0.3">
      <c r="A12" s="162">
        <v>1</v>
      </c>
      <c r="B12" s="104">
        <v>46083</v>
      </c>
      <c r="C12" s="155"/>
      <c r="D12" s="155"/>
      <c r="E12" s="156" t="s">
        <v>244</v>
      </c>
      <c r="F12" s="102"/>
      <c r="G12" s="103">
        <v>10000</v>
      </c>
      <c r="H12" s="158">
        <f>H11+F12-G12</f>
        <v>128246563.22000003</v>
      </c>
      <c r="J12" s="122">
        <f t="shared" si="0"/>
        <v>0</v>
      </c>
      <c r="K12" s="123">
        <f t="shared" si="1"/>
        <v>2</v>
      </c>
      <c r="L12" s="124" t="str">
        <f t="shared" si="2"/>
        <v>Maret</v>
      </c>
      <c r="M12" s="118" t="str">
        <f t="shared" si="3"/>
        <v xml:space="preserve"> </v>
      </c>
      <c r="N12" s="115" t="str">
        <f t="shared" si="4"/>
        <v>KB/TK By. Adm. BSINet FEB26</v>
      </c>
      <c r="O12" s="118" t="s">
        <v>127</v>
      </c>
      <c r="P12" s="125" t="str">
        <f t="shared" si="5"/>
        <v>By. Adm. BSINet FEB26</v>
      </c>
      <c r="Q12" s="126">
        <f t="shared" si="6"/>
        <v>10000</v>
      </c>
      <c r="R12" s="126">
        <f t="shared" si="7"/>
        <v>10000</v>
      </c>
      <c r="S12" s="115"/>
      <c r="T12" s="118" t="str">
        <f t="shared" si="8"/>
        <v>UNIT</v>
      </c>
      <c r="U12" s="127" t="str">
        <f t="shared" si="9"/>
        <v>UNITKB/TK By. Adm. BSINet FEB26</v>
      </c>
      <c r="V12" s="111"/>
    </row>
    <row r="13" spans="1:22" ht="16.05" customHeight="1" x14ac:dyDescent="0.3">
      <c r="A13" s="162">
        <v>2</v>
      </c>
      <c r="B13" s="104">
        <v>46083</v>
      </c>
      <c r="C13" s="155"/>
      <c r="D13" s="155"/>
      <c r="E13" s="156" t="s">
        <v>243</v>
      </c>
      <c r="F13" s="102">
        <v>5760000</v>
      </c>
      <c r="G13" s="103"/>
      <c r="H13" s="158">
        <f t="shared" ref="H13:H51" si="10">H12+F13-G13</f>
        <v>134006563.22000003</v>
      </c>
      <c r="J13" s="122">
        <f t="shared" si="0"/>
        <v>0</v>
      </c>
      <c r="K13" s="123">
        <f t="shared" si="1"/>
        <v>2</v>
      </c>
      <c r="L13" s="124" t="str">
        <f t="shared" si="2"/>
        <v>Maret</v>
      </c>
      <c r="M13" s="118" t="str">
        <f t="shared" si="3"/>
        <v xml:space="preserve"> </v>
      </c>
      <c r="N13" s="115" t="str">
        <f t="shared" si="4"/>
        <v>KB/TK Pengambilan Droping (Bukber Ramadhan)</v>
      </c>
      <c r="O13" s="118" t="s">
        <v>127</v>
      </c>
      <c r="P13" s="125" t="str">
        <f t="shared" si="5"/>
        <v>Pengambilan Droping (Bukber Ramadhan)</v>
      </c>
      <c r="Q13" s="126">
        <f t="shared" si="6"/>
        <v>5760000</v>
      </c>
      <c r="R13" s="126">
        <f t="shared" si="7"/>
        <v>5760000</v>
      </c>
      <c r="S13" s="115"/>
      <c r="T13" s="118" t="str">
        <f t="shared" si="8"/>
        <v>UNIT</v>
      </c>
      <c r="U13" s="127" t="str">
        <f t="shared" si="9"/>
        <v>UNITKB/TK Pengambilan Droping (Bukber Ramadhan)</v>
      </c>
      <c r="V13" s="111"/>
    </row>
    <row r="14" spans="1:22" ht="16.05" customHeight="1" x14ac:dyDescent="0.3">
      <c r="A14" s="162">
        <v>3</v>
      </c>
      <c r="B14" s="104">
        <v>46083</v>
      </c>
      <c r="C14" s="155"/>
      <c r="D14" s="155"/>
      <c r="E14" s="156" t="s">
        <v>151</v>
      </c>
      <c r="F14" s="102"/>
      <c r="G14" s="103">
        <v>5760000</v>
      </c>
      <c r="H14" s="158">
        <f t="shared" si="10"/>
        <v>128246563.22000003</v>
      </c>
      <c r="J14" s="122">
        <f t="shared" si="0"/>
        <v>0</v>
      </c>
      <c r="K14" s="123">
        <f t="shared" si="1"/>
        <v>2</v>
      </c>
      <c r="L14" s="124" t="str">
        <f t="shared" si="2"/>
        <v>Maret</v>
      </c>
      <c r="M14" s="118" t="str">
        <f t="shared" si="3"/>
        <v xml:space="preserve"> </v>
      </c>
      <c r="N14" s="115" t="str">
        <f t="shared" si="4"/>
        <v>KB/TK Diterima kas tunai di Bendahara</v>
      </c>
      <c r="O14" s="118" t="s">
        <v>127</v>
      </c>
      <c r="P14" s="125" t="str">
        <f t="shared" si="5"/>
        <v>Diterima kas tunai di Bendahara</v>
      </c>
      <c r="Q14" s="126">
        <f t="shared" si="6"/>
        <v>5760000</v>
      </c>
      <c r="R14" s="126">
        <f t="shared" si="7"/>
        <v>5760000</v>
      </c>
      <c r="S14" s="115"/>
      <c r="T14" s="118" t="str">
        <f t="shared" si="8"/>
        <v>UNIT</v>
      </c>
      <c r="U14" s="127" t="str">
        <f t="shared" si="9"/>
        <v>UNITKB/TK Diterima kas tunai di Bendahara</v>
      </c>
      <c r="V14" s="111"/>
    </row>
    <row r="15" spans="1:22" ht="16.05" customHeight="1" x14ac:dyDescent="0.3">
      <c r="A15" s="162">
        <v>4</v>
      </c>
      <c r="B15" s="104">
        <v>46083</v>
      </c>
      <c r="C15" s="155">
        <v>530805</v>
      </c>
      <c r="D15" s="155">
        <v>1</v>
      </c>
      <c r="E15" s="156" t="s">
        <v>17</v>
      </c>
      <c r="F15" s="102"/>
      <c r="G15" s="103">
        <v>150000</v>
      </c>
      <c r="H15" s="158">
        <f t="shared" si="10"/>
        <v>128096563.22000003</v>
      </c>
      <c r="J15" s="122">
        <f t="shared" si="0"/>
        <v>1</v>
      </c>
      <c r="K15" s="123">
        <f t="shared" si="1"/>
        <v>2</v>
      </c>
      <c r="L15" s="124" t="str">
        <f t="shared" si="2"/>
        <v>Maret</v>
      </c>
      <c r="M15" s="118" t="str">
        <f t="shared" si="3"/>
        <v>JV-KB/TK-Maret-1</v>
      </c>
      <c r="N15" s="115" t="str">
        <f t="shared" si="4"/>
        <v>KB/TK Bantuan Pulsa KS</v>
      </c>
      <c r="O15" s="118" t="s">
        <v>127</v>
      </c>
      <c r="P15" s="125" t="str">
        <f t="shared" si="5"/>
        <v>Bantuan Pulsa KS</v>
      </c>
      <c r="Q15" s="126">
        <f t="shared" si="6"/>
        <v>150000</v>
      </c>
      <c r="R15" s="126">
        <f t="shared" si="7"/>
        <v>150000</v>
      </c>
      <c r="S15" s="115"/>
      <c r="T15" s="118" t="str">
        <f t="shared" si="8"/>
        <v>UNIT</v>
      </c>
      <c r="U15" s="127" t="str">
        <f t="shared" si="9"/>
        <v>UNITKB/TK Bantuan Pulsa KS</v>
      </c>
      <c r="V15" s="111"/>
    </row>
    <row r="16" spans="1:22" ht="16.05" customHeight="1" x14ac:dyDescent="0.3">
      <c r="A16" s="162">
        <v>5</v>
      </c>
      <c r="B16" s="104">
        <v>46083</v>
      </c>
      <c r="C16" s="155">
        <v>530806</v>
      </c>
      <c r="D16" s="155">
        <v>2</v>
      </c>
      <c r="E16" s="156" t="s">
        <v>62</v>
      </c>
      <c r="F16" s="102"/>
      <c r="G16" s="103">
        <v>375000</v>
      </c>
      <c r="H16" s="158">
        <f t="shared" si="10"/>
        <v>127721563.22000003</v>
      </c>
      <c r="J16" s="122">
        <f t="shared" si="0"/>
        <v>2</v>
      </c>
      <c r="K16" s="123">
        <f t="shared" si="1"/>
        <v>2</v>
      </c>
      <c r="L16" s="124" t="str">
        <f t="shared" si="2"/>
        <v>Maret</v>
      </c>
      <c r="M16" s="118" t="str">
        <f t="shared" si="3"/>
        <v>JV-KB/TK-Maret-2</v>
      </c>
      <c r="N16" s="115" t="str">
        <f t="shared" si="4"/>
        <v xml:space="preserve">KB/TK Bantuan Pulsa WKS </v>
      </c>
      <c r="O16" s="118" t="s">
        <v>127</v>
      </c>
      <c r="P16" s="125" t="str">
        <f t="shared" si="5"/>
        <v xml:space="preserve">Bantuan Pulsa WKS </v>
      </c>
      <c r="Q16" s="126">
        <f t="shared" si="6"/>
        <v>375000</v>
      </c>
      <c r="R16" s="126">
        <f t="shared" si="7"/>
        <v>375000</v>
      </c>
      <c r="S16" s="115"/>
      <c r="T16" s="118" t="str">
        <f t="shared" si="8"/>
        <v>UNIT</v>
      </c>
      <c r="U16" s="127" t="str">
        <f t="shared" si="9"/>
        <v xml:space="preserve">UNITKB/TK Bantuan Pulsa WKS </v>
      </c>
      <c r="V16" s="111"/>
    </row>
    <row r="17" spans="1:22" ht="16.05" customHeight="1" x14ac:dyDescent="0.3">
      <c r="A17" s="162">
        <v>6</v>
      </c>
      <c r="B17" s="104">
        <v>46083</v>
      </c>
      <c r="C17" s="155">
        <v>530807</v>
      </c>
      <c r="D17" s="155">
        <v>3</v>
      </c>
      <c r="E17" s="156" t="s">
        <v>63</v>
      </c>
      <c r="F17" s="102"/>
      <c r="G17" s="103">
        <v>975000</v>
      </c>
      <c r="H17" s="158">
        <f t="shared" si="10"/>
        <v>126746563.22000003</v>
      </c>
      <c r="J17" s="122">
        <f t="shared" si="0"/>
        <v>3</v>
      </c>
      <c r="K17" s="123">
        <f t="shared" si="1"/>
        <v>2</v>
      </c>
      <c r="L17" s="124" t="str">
        <f t="shared" si="2"/>
        <v>Maret</v>
      </c>
      <c r="M17" s="118" t="str">
        <f t="shared" si="3"/>
        <v>JV-KB/TK-Maret-3</v>
      </c>
      <c r="N17" s="115" t="str">
        <f t="shared" si="4"/>
        <v xml:space="preserve">KB/TK Bantuan Pulsa Wali Kelas  </v>
      </c>
      <c r="O17" s="118" t="s">
        <v>127</v>
      </c>
      <c r="P17" s="125" t="str">
        <f t="shared" si="5"/>
        <v xml:space="preserve">Bantuan Pulsa Wali Kelas  </v>
      </c>
      <c r="Q17" s="126">
        <f t="shared" si="6"/>
        <v>975000</v>
      </c>
      <c r="R17" s="126">
        <f t="shared" si="7"/>
        <v>975000</v>
      </c>
      <c r="S17" s="115"/>
      <c r="T17" s="118" t="str">
        <f t="shared" si="8"/>
        <v>UNIT</v>
      </c>
      <c r="U17" s="127" t="str">
        <f t="shared" si="9"/>
        <v xml:space="preserve">UNITKB/TK Bantuan Pulsa Wali Kelas  </v>
      </c>
      <c r="V17" s="111"/>
    </row>
    <row r="18" spans="1:22" ht="16.05" customHeight="1" x14ac:dyDescent="0.3">
      <c r="A18" s="162">
        <v>7</v>
      </c>
      <c r="B18" s="104">
        <v>46083</v>
      </c>
      <c r="C18" s="155">
        <v>530817</v>
      </c>
      <c r="D18" s="155">
        <v>4</v>
      </c>
      <c r="E18" s="156" t="s">
        <v>52</v>
      </c>
      <c r="F18" s="102"/>
      <c r="G18" s="103">
        <v>50000</v>
      </c>
      <c r="H18" s="158">
        <f t="shared" si="10"/>
        <v>126696563.22000003</v>
      </c>
      <c r="J18" s="122">
        <f t="shared" si="0"/>
        <v>4</v>
      </c>
      <c r="K18" s="123">
        <f t="shared" si="1"/>
        <v>2</v>
      </c>
      <c r="L18" s="124" t="str">
        <f t="shared" si="2"/>
        <v>Maret</v>
      </c>
      <c r="M18" s="118" t="str">
        <f t="shared" si="3"/>
        <v>JV-KB/TK-Maret-4</v>
      </c>
      <c r="N18" s="115" t="str">
        <f t="shared" si="4"/>
        <v>KB/TK Bantuan Pulsa Bendahara</v>
      </c>
      <c r="O18" s="118" t="s">
        <v>127</v>
      </c>
      <c r="P18" s="125" t="str">
        <f t="shared" si="5"/>
        <v>Bantuan Pulsa Bendahara</v>
      </c>
      <c r="Q18" s="126">
        <f t="shared" si="6"/>
        <v>50000</v>
      </c>
      <c r="R18" s="126">
        <f t="shared" si="7"/>
        <v>50000</v>
      </c>
      <c r="S18" s="115"/>
      <c r="T18" s="118" t="str">
        <f t="shared" si="8"/>
        <v>UNIT</v>
      </c>
      <c r="U18" s="127" t="str">
        <f t="shared" si="9"/>
        <v>UNITKB/TK Bantuan Pulsa Bendahara</v>
      </c>
      <c r="V18" s="111"/>
    </row>
    <row r="19" spans="1:22" ht="16.05" customHeight="1" x14ac:dyDescent="0.3">
      <c r="A19" s="162">
        <v>8</v>
      </c>
      <c r="B19" s="104">
        <v>46083</v>
      </c>
      <c r="C19" s="155">
        <v>531001</v>
      </c>
      <c r="D19" s="155">
        <v>5</v>
      </c>
      <c r="E19" s="156" t="s">
        <v>18</v>
      </c>
      <c r="F19" s="102"/>
      <c r="G19" s="103">
        <v>200000</v>
      </c>
      <c r="H19" s="158">
        <f t="shared" si="10"/>
        <v>126496563.22000003</v>
      </c>
      <c r="J19" s="122">
        <f t="shared" si="0"/>
        <v>5</v>
      </c>
      <c r="K19" s="123">
        <f t="shared" si="1"/>
        <v>2</v>
      </c>
      <c r="L19" s="124" t="str">
        <f t="shared" si="2"/>
        <v>Maret</v>
      </c>
      <c r="M19" s="118" t="str">
        <f t="shared" si="3"/>
        <v>JV-KB/TK-Maret-5</v>
      </c>
      <c r="N19" s="115" t="str">
        <f t="shared" si="4"/>
        <v>KB/TK Transport KS</v>
      </c>
      <c r="O19" s="118" t="s">
        <v>127</v>
      </c>
      <c r="P19" s="125" t="str">
        <f t="shared" si="5"/>
        <v>Transport KS</v>
      </c>
      <c r="Q19" s="126">
        <f t="shared" si="6"/>
        <v>200000</v>
      </c>
      <c r="R19" s="126">
        <f t="shared" si="7"/>
        <v>200000</v>
      </c>
      <c r="S19" s="115"/>
      <c r="T19" s="118" t="str">
        <f t="shared" si="8"/>
        <v>UNIT</v>
      </c>
      <c r="U19" s="127" t="str">
        <f t="shared" si="9"/>
        <v>UNITKB/TK Transport KS</v>
      </c>
      <c r="V19" s="111"/>
    </row>
    <row r="20" spans="1:22" ht="16.05" customHeight="1" x14ac:dyDescent="0.3">
      <c r="A20" s="162">
        <v>9</v>
      </c>
      <c r="B20" s="104">
        <v>46083</v>
      </c>
      <c r="C20" s="155">
        <v>531002</v>
      </c>
      <c r="D20" s="155">
        <v>6</v>
      </c>
      <c r="E20" s="156" t="s">
        <v>19</v>
      </c>
      <c r="F20" s="102"/>
      <c r="G20" s="103">
        <v>450000</v>
      </c>
      <c r="H20" s="158">
        <f t="shared" si="10"/>
        <v>126046563.22000003</v>
      </c>
      <c r="J20" s="122">
        <f t="shared" si="0"/>
        <v>6</v>
      </c>
      <c r="K20" s="123">
        <f t="shared" si="1"/>
        <v>2</v>
      </c>
      <c r="L20" s="124" t="str">
        <f t="shared" si="2"/>
        <v>Maret</v>
      </c>
      <c r="M20" s="118" t="str">
        <f t="shared" si="3"/>
        <v>JV-KB/TK-Maret-6</v>
      </c>
      <c r="N20" s="115" t="str">
        <f t="shared" si="4"/>
        <v xml:space="preserve">KB/TK Transport WKS </v>
      </c>
      <c r="O20" s="118" t="s">
        <v>127</v>
      </c>
      <c r="P20" s="125" t="str">
        <f t="shared" si="5"/>
        <v xml:space="preserve">Transport WKS </v>
      </c>
      <c r="Q20" s="126">
        <f t="shared" si="6"/>
        <v>450000</v>
      </c>
      <c r="R20" s="126">
        <f t="shared" si="7"/>
        <v>450000</v>
      </c>
      <c r="S20" s="115"/>
      <c r="T20" s="118" t="str">
        <f t="shared" si="8"/>
        <v>UNIT</v>
      </c>
      <c r="U20" s="127" t="str">
        <f t="shared" si="9"/>
        <v xml:space="preserve">UNITKB/TK Transport WKS </v>
      </c>
      <c r="V20" s="111"/>
    </row>
    <row r="21" spans="1:22" ht="16.05" customHeight="1" x14ac:dyDescent="0.3">
      <c r="A21" s="162">
        <v>10</v>
      </c>
      <c r="B21" s="104">
        <v>46083</v>
      </c>
      <c r="C21" s="155">
        <v>531008</v>
      </c>
      <c r="D21" s="155">
        <v>7</v>
      </c>
      <c r="E21" s="156" t="s">
        <v>108</v>
      </c>
      <c r="F21" s="102"/>
      <c r="G21" s="103">
        <v>300000</v>
      </c>
      <c r="H21" s="158">
        <f t="shared" si="10"/>
        <v>125746563.22000003</v>
      </c>
      <c r="J21" s="122">
        <f t="shared" si="0"/>
        <v>7</v>
      </c>
      <c r="K21" s="123">
        <f t="shared" si="1"/>
        <v>2</v>
      </c>
      <c r="L21" s="124" t="str">
        <f t="shared" si="2"/>
        <v>Maret</v>
      </c>
      <c r="M21" s="118" t="str">
        <f t="shared" si="3"/>
        <v>JV-KB/TK-Maret-7</v>
      </c>
      <c r="N21" s="115" t="str">
        <f t="shared" si="4"/>
        <v>KB/TK Home Visit SDM</v>
      </c>
      <c r="O21" s="118" t="s">
        <v>127</v>
      </c>
      <c r="P21" s="125" t="str">
        <f t="shared" si="5"/>
        <v>Home Visit SDM</v>
      </c>
      <c r="Q21" s="126">
        <f t="shared" si="6"/>
        <v>300000</v>
      </c>
      <c r="R21" s="126">
        <f t="shared" si="7"/>
        <v>300000</v>
      </c>
      <c r="S21" s="115"/>
      <c r="T21" s="118" t="str">
        <f t="shared" si="8"/>
        <v>UNIT</v>
      </c>
      <c r="U21" s="127" t="str">
        <f t="shared" si="9"/>
        <v>UNITKB/TK Home Visit SDM</v>
      </c>
      <c r="V21" s="111"/>
    </row>
    <row r="22" spans="1:22" ht="16.05" customHeight="1" x14ac:dyDescent="0.3">
      <c r="A22" s="162">
        <v>11</v>
      </c>
      <c r="B22" s="104">
        <v>46083</v>
      </c>
      <c r="C22" s="155">
        <v>531022</v>
      </c>
      <c r="D22" s="155">
        <v>8</v>
      </c>
      <c r="E22" s="156" t="s">
        <v>53</v>
      </c>
      <c r="F22" s="102"/>
      <c r="G22" s="103">
        <v>150000</v>
      </c>
      <c r="H22" s="158">
        <f t="shared" si="10"/>
        <v>125596563.22000003</v>
      </c>
      <c r="J22" s="122">
        <f t="shared" si="0"/>
        <v>8</v>
      </c>
      <c r="K22" s="123">
        <f t="shared" si="1"/>
        <v>2</v>
      </c>
      <c r="L22" s="124" t="str">
        <f t="shared" si="2"/>
        <v>Maret</v>
      </c>
      <c r="M22" s="118" t="str">
        <f t="shared" si="3"/>
        <v>JV-KB/TK-Maret-8</v>
      </c>
      <c r="N22" s="115" t="str">
        <f t="shared" si="4"/>
        <v>KB/TK Transport Bendahara</v>
      </c>
      <c r="O22" s="118" t="s">
        <v>127</v>
      </c>
      <c r="P22" s="125" t="str">
        <f t="shared" si="5"/>
        <v>Transport Bendahara</v>
      </c>
      <c r="Q22" s="126">
        <f t="shared" si="6"/>
        <v>150000</v>
      </c>
      <c r="R22" s="126">
        <f t="shared" si="7"/>
        <v>150000</v>
      </c>
      <c r="S22" s="115"/>
      <c r="T22" s="118" t="str">
        <f t="shared" si="8"/>
        <v>UNIT</v>
      </c>
      <c r="U22" s="127" t="str">
        <f t="shared" si="9"/>
        <v>UNITKB/TK Transport Bendahara</v>
      </c>
      <c r="V22" s="111"/>
    </row>
    <row r="23" spans="1:22" ht="16.05" customHeight="1" x14ac:dyDescent="0.3">
      <c r="A23" s="162">
        <v>12</v>
      </c>
      <c r="B23" s="104">
        <v>46084</v>
      </c>
      <c r="C23" s="155"/>
      <c r="D23" s="155"/>
      <c r="E23" s="156" t="s">
        <v>22</v>
      </c>
      <c r="F23" s="102"/>
      <c r="G23" s="103">
        <v>10000</v>
      </c>
      <c r="H23" s="158">
        <f t="shared" si="10"/>
        <v>125586563.22000003</v>
      </c>
      <c r="J23" s="122">
        <f t="shared" si="0"/>
        <v>0</v>
      </c>
      <c r="K23" s="123">
        <f t="shared" si="1"/>
        <v>3</v>
      </c>
      <c r="L23" s="124" t="str">
        <f t="shared" si="2"/>
        <v>Maret</v>
      </c>
      <c r="M23" s="118" t="str">
        <f t="shared" si="3"/>
        <v xml:space="preserve"> </v>
      </c>
      <c r="N23" s="115" t="str">
        <f t="shared" si="4"/>
        <v>KB/TK Biaya Administrasi</v>
      </c>
      <c r="O23" s="118" t="s">
        <v>127</v>
      </c>
      <c r="P23" s="125" t="str">
        <f t="shared" si="5"/>
        <v>Biaya Administrasi</v>
      </c>
      <c r="Q23" s="126">
        <f t="shared" si="6"/>
        <v>10000</v>
      </c>
      <c r="R23" s="126">
        <f t="shared" si="7"/>
        <v>10000</v>
      </c>
      <c r="S23" s="115"/>
      <c r="T23" s="118" t="str">
        <f t="shared" si="8"/>
        <v>UNIT</v>
      </c>
      <c r="U23" s="127" t="str">
        <f t="shared" si="9"/>
        <v>UNITKB/TK Biaya Administrasi</v>
      </c>
      <c r="V23" s="111"/>
    </row>
    <row r="24" spans="1:22" ht="16.05" customHeight="1" x14ac:dyDescent="0.3">
      <c r="A24" s="162">
        <v>13</v>
      </c>
      <c r="B24" s="104">
        <v>46084</v>
      </c>
      <c r="C24" s="155"/>
      <c r="D24" s="155"/>
      <c r="E24" s="156" t="s">
        <v>232</v>
      </c>
      <c r="F24" s="102">
        <v>5000000</v>
      </c>
      <c r="G24" s="103">
        <v>0</v>
      </c>
      <c r="H24" s="158">
        <f t="shared" si="10"/>
        <v>130586563.22000003</v>
      </c>
      <c r="J24" s="122">
        <f t="shared" si="0"/>
        <v>0</v>
      </c>
      <c r="K24" s="123">
        <f t="shared" si="1"/>
        <v>3</v>
      </c>
      <c r="L24" s="124" t="str">
        <f t="shared" si="2"/>
        <v>Maret</v>
      </c>
      <c r="M24" s="118" t="str">
        <f t="shared" si="3"/>
        <v xml:space="preserve"> </v>
      </c>
      <c r="N24" s="115" t="str">
        <f t="shared" si="4"/>
        <v>KB/TK Pengambilan Droping (Operasional Sekolah)</v>
      </c>
      <c r="O24" s="118" t="s">
        <v>127</v>
      </c>
      <c r="P24" s="125" t="str">
        <f t="shared" si="5"/>
        <v>Pengambilan Droping (Operasional Sekolah)</v>
      </c>
      <c r="Q24" s="126">
        <f t="shared" si="6"/>
        <v>5000000</v>
      </c>
      <c r="R24" s="126">
        <f t="shared" si="7"/>
        <v>5000000</v>
      </c>
      <c r="S24" s="115"/>
      <c r="T24" s="118" t="str">
        <f t="shared" si="8"/>
        <v>UNIT</v>
      </c>
      <c r="U24" s="127" t="str">
        <f t="shared" si="9"/>
        <v>UNITKB/TK Pengambilan Droping (Operasional Sekolah)</v>
      </c>
      <c r="V24" s="111"/>
    </row>
    <row r="25" spans="1:22" ht="16.05" customHeight="1" x14ac:dyDescent="0.3">
      <c r="A25" s="162">
        <v>14</v>
      </c>
      <c r="B25" s="104">
        <v>46084</v>
      </c>
      <c r="C25" s="155"/>
      <c r="D25" s="155"/>
      <c r="E25" s="156" t="s">
        <v>151</v>
      </c>
      <c r="F25" s="102"/>
      <c r="G25" s="103">
        <v>5000000</v>
      </c>
      <c r="H25" s="158">
        <f t="shared" si="10"/>
        <v>125586563.22000003</v>
      </c>
      <c r="J25" s="122">
        <f t="shared" si="0"/>
        <v>0</v>
      </c>
      <c r="K25" s="123">
        <f t="shared" si="1"/>
        <v>3</v>
      </c>
      <c r="L25" s="124" t="str">
        <f t="shared" si="2"/>
        <v>Maret</v>
      </c>
      <c r="M25" s="118" t="str">
        <f t="shared" si="3"/>
        <v xml:space="preserve"> </v>
      </c>
      <c r="N25" s="115" t="str">
        <f t="shared" si="4"/>
        <v>KB/TK Diterima kas tunai di Bendahara</v>
      </c>
      <c r="O25" s="118" t="s">
        <v>127</v>
      </c>
      <c r="P25" s="125" t="str">
        <f t="shared" si="5"/>
        <v>Diterima kas tunai di Bendahara</v>
      </c>
      <c r="Q25" s="126">
        <f t="shared" si="6"/>
        <v>5000000</v>
      </c>
      <c r="R25" s="126">
        <f t="shared" si="7"/>
        <v>5000000</v>
      </c>
      <c r="S25" s="115"/>
      <c r="T25" s="118" t="str">
        <f t="shared" si="8"/>
        <v>UNIT</v>
      </c>
      <c r="U25" s="127" t="str">
        <f t="shared" si="9"/>
        <v>UNITKB/TK Diterima kas tunai di Bendahara</v>
      </c>
      <c r="V25" s="111"/>
    </row>
    <row r="26" spans="1:22" ht="16.05" customHeight="1" x14ac:dyDescent="0.3">
      <c r="A26" s="162">
        <v>15</v>
      </c>
      <c r="B26" s="104">
        <v>46084</v>
      </c>
      <c r="C26" s="155">
        <v>515102</v>
      </c>
      <c r="D26" s="155">
        <v>9</v>
      </c>
      <c r="E26" s="156" t="s">
        <v>88</v>
      </c>
      <c r="F26" s="102"/>
      <c r="G26" s="103">
        <v>250000</v>
      </c>
      <c r="H26" s="158">
        <f t="shared" si="10"/>
        <v>125336563.22000003</v>
      </c>
      <c r="J26" s="122">
        <f t="shared" si="0"/>
        <v>9</v>
      </c>
      <c r="K26" s="123">
        <f t="shared" si="1"/>
        <v>3</v>
      </c>
      <c r="L26" s="124" t="str">
        <f t="shared" si="2"/>
        <v>Maret</v>
      </c>
      <c r="M26" s="118" t="str">
        <f t="shared" si="3"/>
        <v>JV-KB/TK-Maret-9</v>
      </c>
      <c r="N26" s="115" t="str">
        <f t="shared" si="4"/>
        <v>KB/TK Perawatan AC</v>
      </c>
      <c r="O26" s="118" t="s">
        <v>127</v>
      </c>
      <c r="P26" s="125" t="str">
        <f t="shared" si="5"/>
        <v>Perawatan AC</v>
      </c>
      <c r="Q26" s="126">
        <f t="shared" si="6"/>
        <v>250000</v>
      </c>
      <c r="R26" s="126">
        <f t="shared" si="7"/>
        <v>250000</v>
      </c>
      <c r="S26" s="115"/>
      <c r="T26" s="118" t="str">
        <f t="shared" si="8"/>
        <v>UNIT</v>
      </c>
      <c r="U26" s="127" t="str">
        <f t="shared" si="9"/>
        <v>UNITKB/TK Perawatan AC</v>
      </c>
      <c r="V26" s="111"/>
    </row>
    <row r="27" spans="1:22" ht="16.05" customHeight="1" x14ac:dyDescent="0.3">
      <c r="A27" s="162">
        <v>16</v>
      </c>
      <c r="B27" s="104">
        <v>46084</v>
      </c>
      <c r="C27" s="155"/>
      <c r="D27" s="155"/>
      <c r="E27" s="156" t="s">
        <v>135</v>
      </c>
      <c r="F27" s="102"/>
      <c r="G27" s="102">
        <v>2500</v>
      </c>
      <c r="H27" s="158">
        <f t="shared" si="10"/>
        <v>125334063.22000003</v>
      </c>
      <c r="J27" s="122">
        <f t="shared" si="0"/>
        <v>0</v>
      </c>
      <c r="K27" s="123">
        <f t="shared" si="1"/>
        <v>3</v>
      </c>
      <c r="L27" s="124" t="str">
        <f t="shared" si="2"/>
        <v>Maret</v>
      </c>
      <c r="M27" s="118" t="str">
        <f t="shared" si="3"/>
        <v xml:space="preserve"> </v>
      </c>
      <c r="N27" s="115" t="str">
        <f t="shared" si="4"/>
        <v>KB/TK Biaya Pemindahbukuan e-Banking</v>
      </c>
      <c r="O27" s="118" t="s">
        <v>127</v>
      </c>
      <c r="P27" s="125" t="str">
        <f t="shared" si="5"/>
        <v>Biaya Pemindahbukuan e-Banking</v>
      </c>
      <c r="Q27" s="126">
        <f t="shared" si="6"/>
        <v>2500</v>
      </c>
      <c r="R27" s="126">
        <f t="shared" si="7"/>
        <v>2500</v>
      </c>
      <c r="S27" s="115"/>
      <c r="T27" s="118" t="str">
        <f t="shared" si="8"/>
        <v>UNIT</v>
      </c>
      <c r="U27" s="127" t="str">
        <f t="shared" si="9"/>
        <v>UNITKB/TK Biaya Pemindahbukuan e-Banking</v>
      </c>
      <c r="V27" s="111"/>
    </row>
    <row r="28" spans="1:22" ht="16.05" customHeight="1" x14ac:dyDescent="0.3">
      <c r="A28" s="162">
        <v>17</v>
      </c>
      <c r="B28" s="104">
        <v>46084</v>
      </c>
      <c r="C28" s="155">
        <v>530701</v>
      </c>
      <c r="D28" s="155">
        <v>10</v>
      </c>
      <c r="E28" s="101" t="s">
        <v>33</v>
      </c>
      <c r="F28" s="102"/>
      <c r="G28" s="102">
        <v>290000</v>
      </c>
      <c r="H28" s="158">
        <f t="shared" si="10"/>
        <v>125044063.22000003</v>
      </c>
      <c r="J28" s="122">
        <f t="shared" si="0"/>
        <v>10</v>
      </c>
      <c r="K28" s="123">
        <f t="shared" si="1"/>
        <v>3</v>
      </c>
      <c r="L28" s="124" t="str">
        <f t="shared" si="2"/>
        <v>Maret</v>
      </c>
      <c r="M28" s="118" t="str">
        <f t="shared" si="3"/>
        <v>JV-KB/TK-Maret-10</v>
      </c>
      <c r="N28" s="115" t="str">
        <f t="shared" si="4"/>
        <v xml:space="preserve">KB/TK Air mineral galon </v>
      </c>
      <c r="O28" s="118" t="s">
        <v>127</v>
      </c>
      <c r="P28" s="125" t="str">
        <f t="shared" si="5"/>
        <v xml:space="preserve">Air mineral galon </v>
      </c>
      <c r="Q28" s="126">
        <f t="shared" si="6"/>
        <v>290000</v>
      </c>
      <c r="R28" s="126">
        <f t="shared" si="7"/>
        <v>290000</v>
      </c>
      <c r="S28" s="115"/>
      <c r="T28" s="118" t="str">
        <f t="shared" si="8"/>
        <v>UNIT</v>
      </c>
      <c r="U28" s="127" t="str">
        <f t="shared" si="9"/>
        <v xml:space="preserve">UNITKB/TK Air mineral galon </v>
      </c>
      <c r="V28" s="111"/>
    </row>
    <row r="29" spans="1:22" ht="16.05" customHeight="1" x14ac:dyDescent="0.3">
      <c r="A29" s="162">
        <v>18</v>
      </c>
      <c r="B29" s="104">
        <v>46085</v>
      </c>
      <c r="C29" s="155">
        <v>515307</v>
      </c>
      <c r="D29" s="155">
        <v>11</v>
      </c>
      <c r="E29" s="101" t="s">
        <v>89</v>
      </c>
      <c r="F29" s="102"/>
      <c r="G29" s="102">
        <v>76000</v>
      </c>
      <c r="H29" s="158">
        <f t="shared" si="10"/>
        <v>124968063.22000003</v>
      </c>
      <c r="J29" s="122">
        <f t="shared" si="0"/>
        <v>11</v>
      </c>
      <c r="K29" s="123">
        <f t="shared" si="1"/>
        <v>4</v>
      </c>
      <c r="L29" s="124" t="str">
        <f t="shared" si="2"/>
        <v>Maret</v>
      </c>
      <c r="M29" s="118" t="str">
        <f t="shared" si="3"/>
        <v>JV-KB/TK-Maret-11</v>
      </c>
      <c r="N29" s="115" t="str">
        <f t="shared" si="4"/>
        <v>KB/TK Pengobatan cepat ( Pertolongan pertama )</v>
      </c>
      <c r="O29" s="118" t="s">
        <v>127</v>
      </c>
      <c r="P29" s="125" t="str">
        <f t="shared" si="5"/>
        <v>Pengobatan cepat ( Pertolongan pertama )</v>
      </c>
      <c r="Q29" s="126">
        <f t="shared" si="6"/>
        <v>76000</v>
      </c>
      <c r="R29" s="126">
        <f t="shared" si="7"/>
        <v>76000</v>
      </c>
      <c r="S29" s="115"/>
      <c r="T29" s="118" t="str">
        <f t="shared" si="8"/>
        <v>UNIT</v>
      </c>
      <c r="U29" s="127" t="str">
        <f t="shared" si="9"/>
        <v>UNITKB/TK Pengobatan cepat ( Pertolongan pertama )</v>
      </c>
      <c r="V29" s="111"/>
    </row>
    <row r="30" spans="1:22" ht="16.05" customHeight="1" x14ac:dyDescent="0.3">
      <c r="A30" s="162">
        <v>19</v>
      </c>
      <c r="B30" s="104">
        <v>46086</v>
      </c>
      <c r="C30" s="155">
        <v>530918</v>
      </c>
      <c r="D30" s="155">
        <v>12</v>
      </c>
      <c r="E30" s="156" t="s">
        <v>58</v>
      </c>
      <c r="F30" s="102"/>
      <c r="G30" s="103">
        <v>350000</v>
      </c>
      <c r="H30" s="158">
        <f t="shared" si="10"/>
        <v>124618063.22000003</v>
      </c>
      <c r="J30" s="122">
        <f t="shared" si="0"/>
        <v>12</v>
      </c>
      <c r="K30" s="123">
        <f t="shared" si="1"/>
        <v>5</v>
      </c>
      <c r="L30" s="124" t="str">
        <f t="shared" si="2"/>
        <v>Maret</v>
      </c>
      <c r="M30" s="118" t="str">
        <f t="shared" si="3"/>
        <v>JV-KB/TK-Maret-12</v>
      </c>
      <c r="N30" s="115" t="str">
        <f t="shared" si="4"/>
        <v>KB/TK Penarikan Sampah</v>
      </c>
      <c r="O30" s="118" t="s">
        <v>127</v>
      </c>
      <c r="P30" s="125" t="str">
        <f t="shared" si="5"/>
        <v>Penarikan Sampah</v>
      </c>
      <c r="Q30" s="126">
        <f t="shared" si="6"/>
        <v>350000</v>
      </c>
      <c r="R30" s="126">
        <f t="shared" si="7"/>
        <v>350000</v>
      </c>
      <c r="S30" s="115"/>
      <c r="T30" s="118" t="str">
        <f t="shared" si="8"/>
        <v>UNIT</v>
      </c>
      <c r="U30" s="127" t="str">
        <f t="shared" si="9"/>
        <v>UNITKB/TK Penarikan Sampah</v>
      </c>
      <c r="V30" s="111"/>
    </row>
    <row r="31" spans="1:22" ht="16.05" customHeight="1" x14ac:dyDescent="0.3">
      <c r="A31" s="162">
        <v>20</v>
      </c>
      <c r="B31" s="104">
        <v>46088</v>
      </c>
      <c r="C31" s="155"/>
      <c r="D31" s="155"/>
      <c r="E31" s="156" t="s">
        <v>236</v>
      </c>
      <c r="F31" s="102"/>
      <c r="G31" s="103">
        <v>10000000</v>
      </c>
      <c r="H31" s="158">
        <f t="shared" si="10"/>
        <v>114618063.22000003</v>
      </c>
      <c r="J31" s="122">
        <f t="shared" si="0"/>
        <v>0</v>
      </c>
      <c r="K31" s="123">
        <f t="shared" si="1"/>
        <v>7</v>
      </c>
      <c r="L31" s="124" t="str">
        <f t="shared" si="2"/>
        <v>Maret</v>
      </c>
      <c r="M31" s="118" t="str">
        <f t="shared" si="3"/>
        <v xml:space="preserve"> </v>
      </c>
      <c r="N31" s="115" t="str">
        <f t="shared" si="4"/>
        <v>KB/TK Dana Pendaftaran SPMB Gel 1 TA 2026/2027</v>
      </c>
      <c r="O31" s="118" t="s">
        <v>127</v>
      </c>
      <c r="P31" s="125" t="str">
        <f t="shared" si="5"/>
        <v>Dana Pendaftaran SPMB Gel 1 TA 2026/2027</v>
      </c>
      <c r="Q31" s="126">
        <f t="shared" si="6"/>
        <v>10000000</v>
      </c>
      <c r="R31" s="126">
        <f t="shared" si="7"/>
        <v>10000000</v>
      </c>
      <c r="S31" s="115"/>
      <c r="T31" s="118" t="str">
        <f t="shared" si="8"/>
        <v>UNIT</v>
      </c>
      <c r="U31" s="127" t="str">
        <f t="shared" si="9"/>
        <v>UNITKB/TK Dana Pendaftaran SPMB Gel 1 TA 2026/2027</v>
      </c>
      <c r="V31" s="111"/>
    </row>
    <row r="32" spans="1:22" ht="16.05" customHeight="1" x14ac:dyDescent="0.3">
      <c r="A32" s="162">
        <v>21</v>
      </c>
      <c r="B32" s="104">
        <v>46088</v>
      </c>
      <c r="C32" s="155">
        <v>530801</v>
      </c>
      <c r="D32" s="155">
        <v>13</v>
      </c>
      <c r="E32" s="156" t="s">
        <v>93</v>
      </c>
      <c r="F32" s="102"/>
      <c r="G32" s="103">
        <v>1063700</v>
      </c>
      <c r="H32" s="158">
        <f t="shared" si="10"/>
        <v>113554363.22000003</v>
      </c>
      <c r="J32" s="122">
        <f t="shared" si="0"/>
        <v>13</v>
      </c>
      <c r="K32" s="123">
        <f t="shared" si="1"/>
        <v>7</v>
      </c>
      <c r="L32" s="124" t="str">
        <f t="shared" si="2"/>
        <v>Maret</v>
      </c>
      <c r="M32" s="118" t="str">
        <f t="shared" si="3"/>
        <v>JV-KB/TK-Maret-13</v>
      </c>
      <c r="N32" s="115" t="str">
        <f t="shared" si="4"/>
        <v>KB/TK Internet</v>
      </c>
      <c r="O32" s="118" t="s">
        <v>127</v>
      </c>
      <c r="P32" s="125" t="str">
        <f t="shared" si="5"/>
        <v>Internet</v>
      </c>
      <c r="Q32" s="126">
        <f t="shared" si="6"/>
        <v>1063700</v>
      </c>
      <c r="R32" s="126">
        <f t="shared" si="7"/>
        <v>1063700</v>
      </c>
      <c r="S32" s="115"/>
      <c r="T32" s="118" t="str">
        <f t="shared" si="8"/>
        <v>UNIT</v>
      </c>
      <c r="U32" s="127" t="str">
        <f t="shared" si="9"/>
        <v>UNITKB/TK Internet</v>
      </c>
      <c r="V32" s="111"/>
    </row>
    <row r="33" spans="1:22" ht="16.05" customHeight="1" x14ac:dyDescent="0.3">
      <c r="A33" s="162">
        <v>22</v>
      </c>
      <c r="B33" s="104">
        <v>46088</v>
      </c>
      <c r="C33" s="155">
        <v>530802</v>
      </c>
      <c r="D33" s="155">
        <v>14</v>
      </c>
      <c r="E33" s="156" t="s">
        <v>15</v>
      </c>
      <c r="F33" s="102"/>
      <c r="G33" s="102">
        <v>4325500</v>
      </c>
      <c r="H33" s="158">
        <f t="shared" si="10"/>
        <v>109228863.22000003</v>
      </c>
      <c r="J33" s="122">
        <f t="shared" si="0"/>
        <v>14</v>
      </c>
      <c r="K33" s="123">
        <f t="shared" si="1"/>
        <v>7</v>
      </c>
      <c r="L33" s="124" t="str">
        <f t="shared" si="2"/>
        <v>Maret</v>
      </c>
      <c r="M33" s="118" t="str">
        <f t="shared" si="3"/>
        <v>JV-KB/TK-Maret-14</v>
      </c>
      <c r="N33" s="115" t="str">
        <f t="shared" si="4"/>
        <v xml:space="preserve">KB/TK Listrik </v>
      </c>
      <c r="O33" s="118" t="s">
        <v>127</v>
      </c>
      <c r="P33" s="125" t="str">
        <f t="shared" si="5"/>
        <v xml:space="preserve">Listrik </v>
      </c>
      <c r="Q33" s="126">
        <f t="shared" si="6"/>
        <v>4325500</v>
      </c>
      <c r="R33" s="126">
        <f t="shared" si="7"/>
        <v>4325500</v>
      </c>
      <c r="S33" s="115"/>
      <c r="T33" s="118" t="str">
        <f t="shared" si="8"/>
        <v>UNIT</v>
      </c>
      <c r="U33" s="127" t="str">
        <f t="shared" si="9"/>
        <v xml:space="preserve">UNITKB/TK Listrik </v>
      </c>
    </row>
    <row r="34" spans="1:22" s="187" customFormat="1" ht="16.05" customHeight="1" x14ac:dyDescent="0.3">
      <c r="A34" s="218">
        <v>23</v>
      </c>
      <c r="B34" s="104">
        <v>46088</v>
      </c>
      <c r="C34" s="155">
        <v>530803</v>
      </c>
      <c r="D34" s="155">
        <v>15</v>
      </c>
      <c r="E34" s="156" t="s">
        <v>16</v>
      </c>
      <c r="F34" s="102"/>
      <c r="G34" s="103">
        <v>718300</v>
      </c>
      <c r="H34" s="158">
        <f t="shared" si="10"/>
        <v>108510563.22000003</v>
      </c>
      <c r="J34" s="188">
        <f t="shared" si="0"/>
        <v>15</v>
      </c>
      <c r="K34" s="189">
        <f t="shared" si="1"/>
        <v>7</v>
      </c>
      <c r="L34" s="190" t="str">
        <f t="shared" si="2"/>
        <v>Maret</v>
      </c>
      <c r="M34" s="181" t="str">
        <f t="shared" si="3"/>
        <v>JV-KB/TK-Maret-15</v>
      </c>
      <c r="N34" s="191" t="str">
        <f t="shared" si="4"/>
        <v>KB/TK PDAM</v>
      </c>
      <c r="O34" s="181" t="s">
        <v>127</v>
      </c>
      <c r="P34" s="192" t="str">
        <f t="shared" si="5"/>
        <v>PDAM</v>
      </c>
      <c r="Q34" s="193">
        <f t="shared" si="6"/>
        <v>718300</v>
      </c>
      <c r="R34" s="193">
        <f t="shared" si="7"/>
        <v>718300</v>
      </c>
      <c r="S34" s="191"/>
      <c r="T34" s="181" t="str">
        <f t="shared" si="8"/>
        <v>UNIT</v>
      </c>
      <c r="U34" s="194" t="str">
        <f t="shared" si="9"/>
        <v>UNITKB/TK PDAM</v>
      </c>
    </row>
    <row r="35" spans="1:22" s="187" customFormat="1" ht="16.05" customHeight="1" x14ac:dyDescent="0.3">
      <c r="A35" s="218">
        <v>24</v>
      </c>
      <c r="B35" s="104">
        <v>46092</v>
      </c>
      <c r="C35" s="155">
        <v>553100</v>
      </c>
      <c r="D35" s="155">
        <v>16</v>
      </c>
      <c r="E35" s="101" t="s">
        <v>123</v>
      </c>
      <c r="F35" s="102"/>
      <c r="G35" s="102">
        <v>723600</v>
      </c>
      <c r="H35" s="158">
        <f t="shared" si="10"/>
        <v>107786963.22000003</v>
      </c>
      <c r="J35" s="188">
        <f t="shared" si="0"/>
        <v>16</v>
      </c>
      <c r="K35" s="189">
        <f t="shared" si="1"/>
        <v>11</v>
      </c>
      <c r="L35" s="190" t="str">
        <f t="shared" si="2"/>
        <v>Maret</v>
      </c>
      <c r="M35" s="181" t="str">
        <f t="shared" si="3"/>
        <v>JV-KB/TK-Maret-16</v>
      </c>
      <c r="N35" s="191" t="str">
        <f t="shared" si="4"/>
        <v>KB/TK Biaya Lain-Lain</v>
      </c>
      <c r="O35" s="181" t="s">
        <v>127</v>
      </c>
      <c r="P35" s="192" t="str">
        <f t="shared" si="5"/>
        <v>Biaya Lain-Lain</v>
      </c>
      <c r="Q35" s="193">
        <f t="shared" si="6"/>
        <v>723600</v>
      </c>
      <c r="R35" s="193">
        <f t="shared" si="7"/>
        <v>723600</v>
      </c>
      <c r="S35" s="191"/>
      <c r="T35" s="181" t="str">
        <f t="shared" si="8"/>
        <v>UNIT</v>
      </c>
      <c r="U35" s="194" t="str">
        <f t="shared" si="9"/>
        <v>UNITKB/TK Biaya Lain-Lain</v>
      </c>
    </row>
    <row r="36" spans="1:22" ht="16.05" customHeight="1" x14ac:dyDescent="0.3">
      <c r="A36" s="162">
        <v>25</v>
      </c>
      <c r="B36" s="104">
        <v>46096</v>
      </c>
      <c r="C36" s="155">
        <v>530923</v>
      </c>
      <c r="D36" s="155">
        <v>17</v>
      </c>
      <c r="E36" s="101" t="s">
        <v>117</v>
      </c>
      <c r="F36" s="102"/>
      <c r="G36" s="103">
        <v>585000</v>
      </c>
      <c r="H36" s="158">
        <f t="shared" si="10"/>
        <v>107201963.22000003</v>
      </c>
      <c r="J36" s="122">
        <f t="shared" si="0"/>
        <v>17</v>
      </c>
      <c r="K36" s="123">
        <f t="shared" si="1"/>
        <v>15</v>
      </c>
      <c r="L36" s="124" t="str">
        <f t="shared" si="2"/>
        <v>Maret</v>
      </c>
      <c r="M36" s="118" t="str">
        <f t="shared" si="3"/>
        <v>JV-KB/TK-Maret-17</v>
      </c>
      <c r="N36" s="115" t="str">
        <f t="shared" si="4"/>
        <v>KB/TK Silaturahmi Idul Fitri</v>
      </c>
      <c r="O36" s="118" t="s">
        <v>127</v>
      </c>
      <c r="P36" s="125" t="str">
        <f t="shared" si="5"/>
        <v>Silaturahmi Idul Fitri</v>
      </c>
      <c r="Q36" s="126">
        <f t="shared" si="6"/>
        <v>585000</v>
      </c>
      <c r="R36" s="126">
        <f t="shared" si="7"/>
        <v>585000</v>
      </c>
      <c r="S36" s="115"/>
      <c r="T36" s="118" t="str">
        <f t="shared" si="8"/>
        <v>UNIT</v>
      </c>
      <c r="U36" s="127" t="str">
        <f t="shared" si="9"/>
        <v>UNITKB/TK Silaturahmi Idul Fitri</v>
      </c>
      <c r="V36" s="111"/>
    </row>
    <row r="37" spans="1:22" ht="16.05" customHeight="1" x14ac:dyDescent="0.3">
      <c r="A37" s="162">
        <v>26</v>
      </c>
      <c r="B37" s="104">
        <v>46099</v>
      </c>
      <c r="C37" s="155">
        <v>515109</v>
      </c>
      <c r="D37" s="155">
        <v>18</v>
      </c>
      <c r="E37" s="101" t="s">
        <v>176</v>
      </c>
      <c r="F37" s="102"/>
      <c r="G37" s="103">
        <v>865000</v>
      </c>
      <c r="H37" s="158">
        <f t="shared" si="10"/>
        <v>106336963.22000003</v>
      </c>
      <c r="J37" s="122">
        <f t="shared" si="0"/>
        <v>18</v>
      </c>
      <c r="K37" s="123">
        <f t="shared" si="1"/>
        <v>18</v>
      </c>
      <c r="L37" s="124" t="str">
        <f t="shared" si="2"/>
        <v>Maret</v>
      </c>
      <c r="M37" s="118" t="str">
        <f t="shared" si="3"/>
        <v>JV-KB/TK-Maret-18</v>
      </c>
      <c r="N37" s="115" t="str">
        <f t="shared" si="4"/>
        <v>KB/TK Perawatan Interior (Gordyn dll)</v>
      </c>
      <c r="O37" s="118" t="s">
        <v>127</v>
      </c>
      <c r="P37" s="125" t="str">
        <f t="shared" si="5"/>
        <v>Perawatan Interior (Gordyn dll)</v>
      </c>
      <c r="Q37" s="126">
        <f t="shared" si="6"/>
        <v>865000</v>
      </c>
      <c r="R37" s="126">
        <f t="shared" si="7"/>
        <v>865000</v>
      </c>
      <c r="S37" s="115"/>
      <c r="T37" s="118" t="str">
        <f t="shared" si="8"/>
        <v>UNIT</v>
      </c>
      <c r="U37" s="127" t="str">
        <f t="shared" si="9"/>
        <v>UNITKB/TK Perawatan Interior (Gordyn dll)</v>
      </c>
    </row>
    <row r="38" spans="1:22" ht="16.05" customHeight="1" x14ac:dyDescent="0.3">
      <c r="A38" s="162">
        <v>27</v>
      </c>
      <c r="B38" s="104">
        <v>46111</v>
      </c>
      <c r="C38" s="155">
        <v>530303</v>
      </c>
      <c r="D38" s="155">
        <v>19</v>
      </c>
      <c r="E38" s="101" t="s">
        <v>71</v>
      </c>
      <c r="F38" s="102"/>
      <c r="G38" s="103">
        <v>335400</v>
      </c>
      <c r="H38" s="158">
        <f t="shared" si="10"/>
        <v>106001563.22000003</v>
      </c>
      <c r="J38" s="122">
        <f t="shared" si="0"/>
        <v>19</v>
      </c>
      <c r="K38" s="123">
        <f t="shared" si="1"/>
        <v>30</v>
      </c>
      <c r="L38" s="124" t="str">
        <f t="shared" si="2"/>
        <v>Maret</v>
      </c>
      <c r="M38" s="118" t="str">
        <f t="shared" si="3"/>
        <v>JV-KB/TK-Maret-19</v>
      </c>
      <c r="N38" s="115" t="str">
        <f t="shared" si="4"/>
        <v>KB/TK Bahan media pembelajaran habis pakai</v>
      </c>
      <c r="O38" s="118" t="s">
        <v>127</v>
      </c>
      <c r="P38" s="125" t="str">
        <f t="shared" si="5"/>
        <v>Bahan media pembelajaran habis pakai</v>
      </c>
      <c r="Q38" s="126">
        <f t="shared" si="6"/>
        <v>335400</v>
      </c>
      <c r="R38" s="126">
        <f t="shared" si="7"/>
        <v>335400</v>
      </c>
      <c r="S38" s="115"/>
      <c r="T38" s="118" t="str">
        <f t="shared" si="8"/>
        <v>UNIT</v>
      </c>
      <c r="U38" s="127" t="str">
        <f t="shared" si="9"/>
        <v>UNITKB/TK Bahan media pembelajaran habis pakai</v>
      </c>
    </row>
    <row r="39" spans="1:22" ht="16.05" customHeight="1" x14ac:dyDescent="0.3">
      <c r="A39" s="162">
        <v>28</v>
      </c>
      <c r="B39" s="104">
        <v>46111</v>
      </c>
      <c r="C39" s="155">
        <v>530304</v>
      </c>
      <c r="D39" s="155">
        <v>20</v>
      </c>
      <c r="E39" s="101" t="s">
        <v>147</v>
      </c>
      <c r="F39" s="102"/>
      <c r="G39" s="103">
        <v>63600</v>
      </c>
      <c r="H39" s="158">
        <f t="shared" si="10"/>
        <v>105937963.22000003</v>
      </c>
      <c r="J39" s="122">
        <f t="shared" si="0"/>
        <v>20</v>
      </c>
      <c r="K39" s="123">
        <f t="shared" si="1"/>
        <v>30</v>
      </c>
      <c r="L39" s="124" t="str">
        <f t="shared" si="2"/>
        <v>Maret</v>
      </c>
      <c r="M39" s="118" t="str">
        <f t="shared" si="3"/>
        <v>JV-KB/TK-Maret-20</v>
      </c>
      <c r="N39" s="115" t="str">
        <f t="shared" si="4"/>
        <v>KB/TK Batu Baterai</v>
      </c>
      <c r="O39" s="118" t="s">
        <v>127</v>
      </c>
      <c r="P39" s="125" t="str">
        <f t="shared" si="5"/>
        <v>Batu Baterai</v>
      </c>
      <c r="Q39" s="126">
        <f t="shared" si="6"/>
        <v>63600</v>
      </c>
      <c r="R39" s="126">
        <f t="shared" si="7"/>
        <v>63600</v>
      </c>
      <c r="S39" s="115"/>
      <c r="T39" s="118" t="str">
        <f t="shared" si="8"/>
        <v>UNIT</v>
      </c>
      <c r="U39" s="127" t="str">
        <f t="shared" si="9"/>
        <v>UNITKB/TK Batu Baterai</v>
      </c>
    </row>
    <row r="40" spans="1:22" ht="16.05" customHeight="1" x14ac:dyDescent="0.3">
      <c r="A40" s="162">
        <v>29</v>
      </c>
      <c r="B40" s="104">
        <v>46111</v>
      </c>
      <c r="C40" s="155">
        <v>530701</v>
      </c>
      <c r="D40" s="155">
        <v>21</v>
      </c>
      <c r="E40" s="101" t="s">
        <v>33</v>
      </c>
      <c r="F40" s="102"/>
      <c r="G40" s="103">
        <v>200000</v>
      </c>
      <c r="H40" s="158">
        <f t="shared" si="10"/>
        <v>105737963.22000003</v>
      </c>
      <c r="J40" s="122">
        <f t="shared" si="0"/>
        <v>21</v>
      </c>
      <c r="K40" s="123">
        <f t="shared" si="1"/>
        <v>30</v>
      </c>
      <c r="L40" s="124" t="str">
        <f t="shared" si="2"/>
        <v>Maret</v>
      </c>
      <c r="M40" s="118" t="str">
        <f t="shared" si="3"/>
        <v>JV-KB/TK-Maret-21</v>
      </c>
      <c r="N40" s="115" t="str">
        <f t="shared" si="4"/>
        <v xml:space="preserve">KB/TK Air mineral galon </v>
      </c>
      <c r="O40" s="118" t="s">
        <v>127</v>
      </c>
      <c r="P40" s="125" t="str">
        <f t="shared" si="5"/>
        <v xml:space="preserve">Air mineral galon </v>
      </c>
      <c r="Q40" s="126">
        <f t="shared" si="6"/>
        <v>200000</v>
      </c>
      <c r="R40" s="126">
        <f t="shared" si="7"/>
        <v>200000</v>
      </c>
      <c r="S40" s="115"/>
      <c r="T40" s="118" t="str">
        <f t="shared" si="8"/>
        <v>UNIT</v>
      </c>
      <c r="U40" s="127" t="str">
        <f t="shared" si="9"/>
        <v xml:space="preserve">UNITKB/TK Air mineral galon </v>
      </c>
      <c r="V40" s="111"/>
    </row>
    <row r="41" spans="1:22" ht="16.05" customHeight="1" x14ac:dyDescent="0.3">
      <c r="A41" s="162">
        <v>30</v>
      </c>
      <c r="B41" s="104">
        <v>46112</v>
      </c>
      <c r="C41" s="155"/>
      <c r="D41" s="155"/>
      <c r="E41" s="101" t="s">
        <v>126</v>
      </c>
      <c r="F41" s="102">
        <v>8621.7099999999991</v>
      </c>
      <c r="G41" s="103"/>
      <c r="H41" s="158">
        <f t="shared" si="10"/>
        <v>105746584.93000002</v>
      </c>
      <c r="J41" s="122">
        <f t="shared" si="0"/>
        <v>0</v>
      </c>
      <c r="K41" s="123">
        <f t="shared" si="1"/>
        <v>31</v>
      </c>
      <c r="L41" s="124" t="str">
        <f t="shared" si="2"/>
        <v>Maret</v>
      </c>
      <c r="M41" s="118" t="str">
        <f t="shared" si="3"/>
        <v xml:space="preserve"> </v>
      </c>
      <c r="N41" s="115" t="str">
        <f t="shared" si="4"/>
        <v>KB/TK Bagi Hasil atau Bonus</v>
      </c>
      <c r="O41" s="118" t="s">
        <v>127</v>
      </c>
      <c r="P41" s="125" t="str">
        <f t="shared" si="5"/>
        <v>Bagi Hasil atau Bonus</v>
      </c>
      <c r="Q41" s="126">
        <f t="shared" si="6"/>
        <v>8621.7099999999991</v>
      </c>
      <c r="R41" s="126">
        <f t="shared" si="7"/>
        <v>8621.7099999999991</v>
      </c>
      <c r="S41" s="115"/>
      <c r="T41" s="118" t="str">
        <f t="shared" si="8"/>
        <v>UNIT</v>
      </c>
      <c r="U41" s="127" t="str">
        <f t="shared" si="9"/>
        <v>UNITKB/TK Bagi Hasil atau Bonus</v>
      </c>
      <c r="V41" s="111"/>
    </row>
    <row r="42" spans="1:22" ht="16.05" customHeight="1" x14ac:dyDescent="0.3">
      <c r="A42" s="162">
        <v>31</v>
      </c>
      <c r="B42" s="104">
        <v>46112</v>
      </c>
      <c r="C42" s="155"/>
      <c r="D42" s="155"/>
      <c r="E42" s="101" t="s">
        <v>23</v>
      </c>
      <c r="F42" s="102"/>
      <c r="G42" s="103">
        <v>1724.34</v>
      </c>
      <c r="H42" s="158">
        <f t="shared" si="10"/>
        <v>105744860.59000002</v>
      </c>
      <c r="J42" s="122">
        <f t="shared" si="0"/>
        <v>0</v>
      </c>
      <c r="K42" s="123">
        <f t="shared" si="1"/>
        <v>31</v>
      </c>
      <c r="L42" s="124" t="str">
        <f t="shared" si="2"/>
        <v>Maret</v>
      </c>
      <c r="M42" s="118" t="str">
        <f t="shared" si="3"/>
        <v xml:space="preserve"> </v>
      </c>
      <c r="N42" s="115" t="str">
        <f t="shared" si="4"/>
        <v>KB/TK Pajak</v>
      </c>
      <c r="O42" s="118" t="s">
        <v>127</v>
      </c>
      <c r="P42" s="125" t="str">
        <f t="shared" si="5"/>
        <v>Pajak</v>
      </c>
      <c r="Q42" s="126">
        <f t="shared" si="6"/>
        <v>1724.34</v>
      </c>
      <c r="R42" s="126">
        <f t="shared" si="7"/>
        <v>1724.34</v>
      </c>
      <c r="S42" s="115"/>
      <c r="T42" s="118" t="str">
        <f t="shared" si="8"/>
        <v>UNIT</v>
      </c>
      <c r="U42" s="127" t="str">
        <f t="shared" si="9"/>
        <v>UNITKB/TK Pajak</v>
      </c>
    </row>
    <row r="43" spans="1:22" ht="16.05" customHeight="1" x14ac:dyDescent="0.3">
      <c r="A43" s="162">
        <v>32</v>
      </c>
      <c r="B43" s="104">
        <v>46112</v>
      </c>
      <c r="C43" s="155"/>
      <c r="D43" s="155"/>
      <c r="E43" s="101" t="s">
        <v>232</v>
      </c>
      <c r="F43" s="102">
        <v>15000000</v>
      </c>
      <c r="G43" s="103"/>
      <c r="H43" s="158">
        <f t="shared" si="10"/>
        <v>120744860.59000002</v>
      </c>
      <c r="J43" s="122">
        <f t="shared" si="0"/>
        <v>0</v>
      </c>
      <c r="K43" s="123">
        <f t="shared" si="1"/>
        <v>31</v>
      </c>
      <c r="L43" s="124" t="str">
        <f t="shared" si="2"/>
        <v>Maret</v>
      </c>
      <c r="M43" s="118" t="str">
        <f t="shared" si="3"/>
        <v xml:space="preserve"> </v>
      </c>
      <c r="N43" s="115" t="str">
        <f t="shared" si="4"/>
        <v>KB/TK Pengambilan Droping (Operasional Sekolah)</v>
      </c>
      <c r="O43" s="118" t="s">
        <v>127</v>
      </c>
      <c r="P43" s="125" t="str">
        <f t="shared" si="5"/>
        <v>Pengambilan Droping (Operasional Sekolah)</v>
      </c>
      <c r="Q43" s="126">
        <f t="shared" si="6"/>
        <v>15000000</v>
      </c>
      <c r="R43" s="126">
        <f t="shared" si="7"/>
        <v>15000000</v>
      </c>
      <c r="S43" s="115"/>
      <c r="T43" s="118" t="str">
        <f t="shared" si="8"/>
        <v>UNIT</v>
      </c>
      <c r="U43" s="127" t="str">
        <f t="shared" si="9"/>
        <v>UNITKB/TK Pengambilan Droping (Operasional Sekolah)</v>
      </c>
    </row>
    <row r="44" spans="1:22" ht="16.05" customHeight="1" x14ac:dyDescent="0.3">
      <c r="A44" s="162">
        <v>33</v>
      </c>
      <c r="B44" s="104">
        <v>46112</v>
      </c>
      <c r="C44" s="155"/>
      <c r="D44" s="155"/>
      <c r="E44" s="156" t="s">
        <v>151</v>
      </c>
      <c r="F44" s="102"/>
      <c r="G44" s="102">
        <v>15000000</v>
      </c>
      <c r="H44" s="158">
        <f t="shared" si="10"/>
        <v>105744860.59000002</v>
      </c>
      <c r="J44" s="122">
        <f t="shared" si="0"/>
        <v>0</v>
      </c>
      <c r="K44" s="123">
        <f t="shared" si="1"/>
        <v>31</v>
      </c>
      <c r="L44" s="124" t="str">
        <f t="shared" si="2"/>
        <v>Maret</v>
      </c>
      <c r="M44" s="118" t="str">
        <f t="shared" si="3"/>
        <v xml:space="preserve"> </v>
      </c>
      <c r="N44" s="115" t="str">
        <f t="shared" si="4"/>
        <v>KB/TK Diterima kas tunai di Bendahara</v>
      </c>
      <c r="O44" s="118" t="s">
        <v>127</v>
      </c>
      <c r="P44" s="125" t="str">
        <f t="shared" si="5"/>
        <v>Diterima kas tunai di Bendahara</v>
      </c>
      <c r="Q44" s="126">
        <f t="shared" si="6"/>
        <v>15000000</v>
      </c>
      <c r="R44" s="126">
        <f t="shared" si="7"/>
        <v>15000000</v>
      </c>
      <c r="S44" s="115"/>
      <c r="T44" s="118" t="str">
        <f t="shared" si="8"/>
        <v>UNIT</v>
      </c>
      <c r="U44" s="127" t="str">
        <f t="shared" si="9"/>
        <v>UNITKB/TK Diterima kas tunai di Bendahara</v>
      </c>
    </row>
    <row r="45" spans="1:22" ht="16.05" customHeight="1" x14ac:dyDescent="0.3">
      <c r="A45" s="162">
        <v>34</v>
      </c>
      <c r="B45" s="104">
        <v>46112</v>
      </c>
      <c r="C45" s="155">
        <v>516040</v>
      </c>
      <c r="D45" s="155">
        <v>22</v>
      </c>
      <c r="E45" s="101" t="s">
        <v>133</v>
      </c>
      <c r="F45" s="102"/>
      <c r="G45" s="102">
        <v>676000</v>
      </c>
      <c r="H45" s="158">
        <f t="shared" si="10"/>
        <v>105068860.59000002</v>
      </c>
      <c r="J45" s="122">
        <f t="shared" si="0"/>
        <v>22</v>
      </c>
      <c r="K45" s="123">
        <f t="shared" si="1"/>
        <v>31</v>
      </c>
      <c r="L45" s="124" t="str">
        <f t="shared" si="2"/>
        <v>Maret</v>
      </c>
      <c r="M45" s="118" t="str">
        <f t="shared" si="3"/>
        <v>JV-KB/TK-Maret-22</v>
      </c>
      <c r="N45" s="115" t="str">
        <f t="shared" si="4"/>
        <v>KB/TK Desain Kelas</v>
      </c>
      <c r="O45" s="118" t="s">
        <v>127</v>
      </c>
      <c r="P45" s="125" t="str">
        <f t="shared" si="5"/>
        <v>Desain Kelas</v>
      </c>
      <c r="Q45" s="126">
        <f t="shared" si="6"/>
        <v>676000</v>
      </c>
      <c r="R45" s="126">
        <f t="shared" si="7"/>
        <v>676000</v>
      </c>
      <c r="S45" s="115"/>
      <c r="T45" s="118" t="str">
        <f t="shared" si="8"/>
        <v>UNIT</v>
      </c>
      <c r="U45" s="127" t="str">
        <f t="shared" si="9"/>
        <v>UNITKB/TK Desain Kelas</v>
      </c>
    </row>
    <row r="46" spans="1:22" ht="16.05" customHeight="1" x14ac:dyDescent="0.3">
      <c r="A46" s="162">
        <v>35</v>
      </c>
      <c r="B46" s="104">
        <v>46112</v>
      </c>
      <c r="C46" s="155">
        <v>530212</v>
      </c>
      <c r="D46" s="155">
        <v>23</v>
      </c>
      <c r="E46" s="101" t="s">
        <v>21</v>
      </c>
      <c r="F46" s="102"/>
      <c r="G46" s="103">
        <v>689900</v>
      </c>
      <c r="H46" s="158">
        <f t="shared" si="10"/>
        <v>104378960.59000002</v>
      </c>
      <c r="J46" s="122">
        <f t="shared" si="0"/>
        <v>23</v>
      </c>
      <c r="K46" s="123">
        <f t="shared" si="1"/>
        <v>31</v>
      </c>
      <c r="L46" s="124" t="str">
        <f t="shared" si="2"/>
        <v>Maret</v>
      </c>
      <c r="M46" s="118" t="str">
        <f t="shared" si="3"/>
        <v>JV-KB/TK-Maret-23</v>
      </c>
      <c r="N46" s="115" t="str">
        <f t="shared" si="4"/>
        <v>KB/TK Obat pembersih &amp; pengharum</v>
      </c>
      <c r="O46" s="118" t="s">
        <v>127</v>
      </c>
      <c r="P46" s="125" t="str">
        <f t="shared" si="5"/>
        <v>Obat pembersih &amp; pengharum</v>
      </c>
      <c r="Q46" s="126">
        <f t="shared" si="6"/>
        <v>689900</v>
      </c>
      <c r="R46" s="126">
        <f t="shared" si="7"/>
        <v>689900</v>
      </c>
      <c r="S46" s="115"/>
      <c r="T46" s="118" t="str">
        <f t="shared" si="8"/>
        <v>UNIT</v>
      </c>
      <c r="U46" s="127" t="str">
        <f t="shared" si="9"/>
        <v>UNITKB/TK Obat pembersih &amp; pengharum</v>
      </c>
    </row>
    <row r="47" spans="1:22" ht="16.05" customHeight="1" x14ac:dyDescent="0.3">
      <c r="A47" s="162">
        <v>36</v>
      </c>
      <c r="B47" s="104">
        <v>46112</v>
      </c>
      <c r="C47" s="155">
        <v>530601</v>
      </c>
      <c r="D47" s="155">
        <v>24</v>
      </c>
      <c r="E47" s="101" t="s">
        <v>66</v>
      </c>
      <c r="F47" s="102"/>
      <c r="G47" s="103">
        <v>8000</v>
      </c>
      <c r="H47" s="158">
        <f t="shared" si="10"/>
        <v>104370960.59000002</v>
      </c>
      <c r="J47" s="122">
        <f t="shared" si="0"/>
        <v>24</v>
      </c>
      <c r="K47" s="123">
        <f t="shared" si="1"/>
        <v>31</v>
      </c>
      <c r="L47" s="124" t="str">
        <f t="shared" si="2"/>
        <v>Maret</v>
      </c>
      <c r="M47" s="118" t="str">
        <f t="shared" si="3"/>
        <v>JV-KB/TK-Maret-24</v>
      </c>
      <c r="N47" s="115" t="str">
        <f t="shared" si="4"/>
        <v>KB/TK Perkantoran</v>
      </c>
      <c r="O47" s="118" t="s">
        <v>127</v>
      </c>
      <c r="P47" s="125" t="str">
        <f t="shared" si="5"/>
        <v>Perkantoran</v>
      </c>
      <c r="Q47" s="126">
        <f t="shared" si="6"/>
        <v>8000</v>
      </c>
      <c r="R47" s="126">
        <f t="shared" si="7"/>
        <v>8000</v>
      </c>
      <c r="S47" s="115"/>
      <c r="T47" s="118" t="str">
        <f t="shared" si="8"/>
        <v>UNIT</v>
      </c>
      <c r="U47" s="127" t="str">
        <f t="shared" si="9"/>
        <v>UNITKB/TK Perkantoran</v>
      </c>
    </row>
    <row r="48" spans="1:22" ht="16.05" customHeight="1" x14ac:dyDescent="0.3">
      <c r="A48" s="162">
        <v>37</v>
      </c>
      <c r="B48" s="104">
        <v>46112</v>
      </c>
      <c r="C48" s="155">
        <v>530602</v>
      </c>
      <c r="D48" s="155">
        <v>25</v>
      </c>
      <c r="E48" s="101" t="s">
        <v>76</v>
      </c>
      <c r="F48" s="102"/>
      <c r="G48" s="103">
        <v>102000</v>
      </c>
      <c r="H48" s="158">
        <f t="shared" si="10"/>
        <v>104268960.59000002</v>
      </c>
      <c r="J48" s="122">
        <f t="shared" si="0"/>
        <v>25</v>
      </c>
      <c r="K48" s="123">
        <f t="shared" si="1"/>
        <v>31</v>
      </c>
      <c r="L48" s="124" t="str">
        <f t="shared" si="2"/>
        <v>Maret</v>
      </c>
      <c r="M48" s="118" t="str">
        <f t="shared" si="3"/>
        <v>JV-KB/TK-Maret-25</v>
      </c>
      <c r="N48" s="115" t="str">
        <f t="shared" si="4"/>
        <v>KB/TK Work sheet</v>
      </c>
      <c r="O48" s="118" t="s">
        <v>127</v>
      </c>
      <c r="P48" s="125" t="str">
        <f t="shared" si="5"/>
        <v>Work sheet</v>
      </c>
      <c r="Q48" s="126">
        <f t="shared" si="6"/>
        <v>102000</v>
      </c>
      <c r="R48" s="126">
        <f t="shared" si="7"/>
        <v>102000</v>
      </c>
      <c r="S48" s="115"/>
      <c r="T48" s="118" t="str">
        <f t="shared" si="8"/>
        <v>UNIT</v>
      </c>
      <c r="U48" s="127" t="str">
        <f t="shared" si="9"/>
        <v>UNITKB/TK Work sheet</v>
      </c>
    </row>
    <row r="49" spans="1:21" ht="16.05" customHeight="1" x14ac:dyDescent="0.3">
      <c r="A49" s="162">
        <v>38</v>
      </c>
      <c r="B49" s="104">
        <v>46112</v>
      </c>
      <c r="C49" s="155">
        <v>530702</v>
      </c>
      <c r="D49" s="155">
        <v>26</v>
      </c>
      <c r="E49" s="101" t="s">
        <v>131</v>
      </c>
      <c r="F49" s="102"/>
      <c r="G49" s="103">
        <v>1176000</v>
      </c>
      <c r="H49" s="158">
        <f t="shared" si="10"/>
        <v>103092960.59000002</v>
      </c>
      <c r="J49" s="122">
        <f t="shared" si="0"/>
        <v>26</v>
      </c>
      <c r="K49" s="123">
        <f t="shared" si="1"/>
        <v>31</v>
      </c>
      <c r="L49" s="124" t="str">
        <f t="shared" si="2"/>
        <v>Maret</v>
      </c>
      <c r="M49" s="118" t="str">
        <f t="shared" si="3"/>
        <v>JV-KB/TK-Maret-26</v>
      </c>
      <c r="N49" s="115" t="str">
        <f t="shared" si="4"/>
        <v xml:space="preserve">KB/TK Kegiatan Insidental </v>
      </c>
      <c r="O49" s="118" t="s">
        <v>127</v>
      </c>
      <c r="P49" s="125" t="str">
        <f t="shared" si="5"/>
        <v xml:space="preserve">Kegiatan Insidental </v>
      </c>
      <c r="Q49" s="126">
        <f t="shared" si="6"/>
        <v>1176000</v>
      </c>
      <c r="R49" s="126">
        <f t="shared" si="7"/>
        <v>1176000</v>
      </c>
      <c r="S49" s="115"/>
      <c r="T49" s="118" t="str">
        <f t="shared" si="8"/>
        <v>UNIT</v>
      </c>
      <c r="U49" s="127" t="str">
        <f t="shared" si="9"/>
        <v xml:space="preserve">UNITKB/TK Kegiatan Insidental </v>
      </c>
    </row>
    <row r="50" spans="1:21" ht="16.05" customHeight="1" x14ac:dyDescent="0.3">
      <c r="A50" s="162">
        <v>39</v>
      </c>
      <c r="B50" s="104">
        <v>46112</v>
      </c>
      <c r="C50" s="155">
        <v>530709</v>
      </c>
      <c r="D50" s="155">
        <v>27</v>
      </c>
      <c r="E50" s="101" t="s">
        <v>59</v>
      </c>
      <c r="F50" s="102"/>
      <c r="G50" s="102">
        <v>200700</v>
      </c>
      <c r="H50" s="158">
        <f t="shared" si="10"/>
        <v>102892260.59000002</v>
      </c>
      <c r="J50" s="122">
        <f t="shared" si="0"/>
        <v>27</v>
      </c>
      <c r="K50" s="123">
        <f t="shared" si="1"/>
        <v>31</v>
      </c>
      <c r="L50" s="124" t="str">
        <f t="shared" si="2"/>
        <v>Maret</v>
      </c>
      <c r="M50" s="118" t="str">
        <f t="shared" si="3"/>
        <v>JV-KB/TK-Maret-27</v>
      </c>
      <c r="N50" s="115" t="str">
        <f t="shared" si="4"/>
        <v>KB/TK Minuman Guru dan Karyawan</v>
      </c>
      <c r="O50" s="118" t="s">
        <v>127</v>
      </c>
      <c r="P50" s="125" t="str">
        <f t="shared" si="5"/>
        <v>Minuman Guru dan Karyawan</v>
      </c>
      <c r="Q50" s="126">
        <f t="shared" si="6"/>
        <v>200700</v>
      </c>
      <c r="R50" s="126">
        <f t="shared" si="7"/>
        <v>200700</v>
      </c>
      <c r="S50" s="115"/>
      <c r="T50" s="118" t="str">
        <f t="shared" si="8"/>
        <v>UNIT</v>
      </c>
      <c r="U50" s="127" t="str">
        <f t="shared" si="9"/>
        <v>UNITKB/TK Minuman Guru dan Karyawan</v>
      </c>
    </row>
    <row r="51" spans="1:21" ht="16.05" customHeight="1" x14ac:dyDescent="0.3">
      <c r="A51" s="162">
        <v>40</v>
      </c>
      <c r="B51" s="104">
        <v>46112</v>
      </c>
      <c r="C51" s="155">
        <v>511216</v>
      </c>
      <c r="D51" s="155">
        <v>28</v>
      </c>
      <c r="E51" s="101" t="s">
        <v>116</v>
      </c>
      <c r="F51" s="102"/>
      <c r="G51" s="103">
        <v>23437600</v>
      </c>
      <c r="H51" s="158">
        <f t="shared" si="10"/>
        <v>79454660.590000018</v>
      </c>
      <c r="J51" s="122">
        <f t="shared" si="0"/>
        <v>28</v>
      </c>
      <c r="K51" s="123">
        <f t="shared" si="1"/>
        <v>31</v>
      </c>
      <c r="L51" s="124" t="str">
        <f t="shared" si="2"/>
        <v>Maret</v>
      </c>
      <c r="M51" s="118" t="str">
        <f t="shared" si="3"/>
        <v>JV-KB/TK-Maret-28</v>
      </c>
      <c r="N51" s="115" t="str">
        <f t="shared" si="4"/>
        <v>KB/TK Kegiatan Ramadhan</v>
      </c>
      <c r="O51" s="118" t="s">
        <v>127</v>
      </c>
      <c r="P51" s="125" t="str">
        <f t="shared" si="5"/>
        <v>Kegiatan Ramadhan</v>
      </c>
      <c r="Q51" s="126">
        <f t="shared" si="6"/>
        <v>23437600</v>
      </c>
      <c r="R51" s="126">
        <f t="shared" si="7"/>
        <v>23437600</v>
      </c>
      <c r="S51" s="115"/>
      <c r="T51" s="118" t="str">
        <f t="shared" si="8"/>
        <v>UNIT</v>
      </c>
      <c r="U51" s="127" t="str">
        <f t="shared" si="9"/>
        <v>UNITKB/TK Kegiatan Ramadhan</v>
      </c>
    </row>
    <row r="52" spans="1:21" ht="16.05" customHeight="1" x14ac:dyDescent="0.3">
      <c r="B52" s="161"/>
      <c r="D52" s="162"/>
      <c r="F52" s="163"/>
      <c r="G52" s="164"/>
      <c r="H52" s="169"/>
      <c r="J52" s="122"/>
      <c r="K52" s="123"/>
      <c r="L52" s="124"/>
      <c r="M52" s="118"/>
      <c r="N52" s="115"/>
      <c r="O52" s="118"/>
      <c r="P52" s="125"/>
      <c r="Q52" s="126"/>
      <c r="R52" s="126"/>
      <c r="S52" s="115"/>
      <c r="T52" s="118" t="str">
        <f t="shared" si="8"/>
        <v>UNIT</v>
      </c>
      <c r="U52" s="127" t="str">
        <f t="shared" si="9"/>
        <v>UNIT</v>
      </c>
    </row>
    <row r="53" spans="1:21" ht="16.05" customHeight="1" x14ac:dyDescent="0.3">
      <c r="B53" s="217" t="s">
        <v>242</v>
      </c>
      <c r="C53" s="217"/>
      <c r="D53" s="217"/>
      <c r="E53" s="217"/>
      <c r="F53" s="217"/>
      <c r="G53" s="217"/>
      <c r="H53" s="169"/>
      <c r="J53" s="122"/>
      <c r="K53" s="123"/>
      <c r="L53" s="124">
        <v>38786300</v>
      </c>
      <c r="M53" s="118"/>
      <c r="N53" s="115"/>
      <c r="O53" s="118"/>
      <c r="P53" s="125"/>
      <c r="Q53" s="126"/>
      <c r="R53" s="126"/>
      <c r="S53" s="115"/>
      <c r="T53" s="118" t="str">
        <f t="shared" si="8"/>
        <v>UNIT</v>
      </c>
      <c r="U53" s="127" t="str">
        <f t="shared" si="9"/>
        <v>UNIT</v>
      </c>
    </row>
    <row r="54" spans="1:21" ht="16.05" customHeight="1" x14ac:dyDescent="0.3">
      <c r="B54" s="166" t="s">
        <v>27</v>
      </c>
      <c r="C54" s="167"/>
      <c r="D54" s="138"/>
      <c r="E54" s="138"/>
      <c r="F54" s="168">
        <f>H51</f>
        <v>79454660.590000018</v>
      </c>
      <c r="G54" s="148"/>
      <c r="H54" s="169"/>
      <c r="J54" s="122"/>
      <c r="K54" s="123"/>
      <c r="L54" s="124"/>
      <c r="M54" s="118"/>
      <c r="N54" s="115"/>
      <c r="O54" s="118"/>
      <c r="P54" s="125"/>
      <c r="Q54" s="126"/>
      <c r="R54" s="126"/>
      <c r="S54" s="115"/>
      <c r="T54" s="118" t="str">
        <f t="shared" si="8"/>
        <v>UNIT</v>
      </c>
      <c r="U54" s="127" t="str">
        <f t="shared" si="9"/>
        <v>UNIT</v>
      </c>
    </row>
    <row r="55" spans="1:21" ht="16.05" customHeight="1" x14ac:dyDescent="0.3">
      <c r="B55" s="170" t="s">
        <v>28</v>
      </c>
      <c r="C55" s="167"/>
      <c r="D55" s="138"/>
      <c r="E55" s="166"/>
      <c r="F55" s="171"/>
      <c r="G55" s="148"/>
      <c r="H55" s="169"/>
      <c r="J55" s="122"/>
      <c r="K55" s="123"/>
      <c r="L55" s="124">
        <f>SUM(G11:G51)</f>
        <v>74570524.340000004</v>
      </c>
      <c r="M55" s="231"/>
      <c r="N55" s="115"/>
      <c r="O55" s="118"/>
      <c r="P55" s="125"/>
      <c r="Q55" s="126"/>
      <c r="R55" s="126"/>
      <c r="S55" s="115"/>
      <c r="T55" s="118" t="str">
        <f t="shared" si="8"/>
        <v>UNIT</v>
      </c>
      <c r="U55" s="127" t="str">
        <f t="shared" si="9"/>
        <v>UNIT</v>
      </c>
    </row>
    <row r="56" spans="1:21" ht="16.05" customHeight="1" x14ac:dyDescent="0.3">
      <c r="B56" s="166" t="s">
        <v>29</v>
      </c>
      <c r="C56" s="167"/>
      <c r="D56" s="138"/>
      <c r="E56" s="152">
        <v>43173860.589999996</v>
      </c>
      <c r="F56" s="171"/>
      <c r="G56" s="148"/>
      <c r="H56" s="169"/>
      <c r="J56" s="122"/>
      <c r="K56" s="123"/>
      <c r="L56" s="124">
        <f>G12+G14+G25+G27+G23+G42+G44+G31</f>
        <v>35784224.340000004</v>
      </c>
      <c r="M56" s="118"/>
      <c r="N56" s="115"/>
      <c r="O56" s="118"/>
      <c r="P56" s="125"/>
      <c r="Q56" s="126"/>
      <c r="R56" s="126"/>
      <c r="S56" s="115"/>
      <c r="T56" s="118" t="str">
        <f t="shared" si="8"/>
        <v>UNIT</v>
      </c>
      <c r="U56" s="127" t="str">
        <f t="shared" si="9"/>
        <v>UNIT</v>
      </c>
    </row>
    <row r="57" spans="1:21" ht="16.05" customHeight="1" x14ac:dyDescent="0.3">
      <c r="B57" s="172" t="s">
        <v>30</v>
      </c>
      <c r="C57" s="173"/>
      <c r="D57" s="174"/>
      <c r="E57" s="175">
        <v>36280800</v>
      </c>
      <c r="F57" s="171"/>
      <c r="G57" s="148"/>
      <c r="H57" s="148"/>
      <c r="J57" s="122"/>
      <c r="K57" s="123"/>
      <c r="L57" s="124">
        <f>L55-L56</f>
        <v>38786300</v>
      </c>
      <c r="M57" s="118"/>
      <c r="N57" s="115"/>
      <c r="O57" s="118"/>
      <c r="P57" s="125"/>
      <c r="Q57" s="126"/>
      <c r="R57" s="126"/>
      <c r="S57" s="115"/>
      <c r="T57" s="118" t="str">
        <f t="shared" si="8"/>
        <v>UNIT</v>
      </c>
      <c r="U57" s="127" t="str">
        <f t="shared" si="9"/>
        <v>UNIT</v>
      </c>
    </row>
    <row r="58" spans="1:21" ht="16.05" customHeight="1" x14ac:dyDescent="0.3">
      <c r="B58" s="167" t="s">
        <v>31</v>
      </c>
      <c r="C58" s="167"/>
      <c r="D58" s="138"/>
      <c r="E58" s="177">
        <f>SUM(E56:E57)</f>
        <v>79454660.590000004</v>
      </c>
      <c r="F58" s="171"/>
      <c r="G58" s="171"/>
      <c r="H58" s="148"/>
      <c r="J58" s="122"/>
      <c r="K58" s="123"/>
      <c r="L58" s="124"/>
      <c r="M58" s="118"/>
      <c r="N58" s="115"/>
      <c r="O58" s="118"/>
      <c r="P58" s="125"/>
      <c r="Q58" s="126"/>
      <c r="R58" s="126"/>
      <c r="S58" s="115"/>
      <c r="T58" s="118" t="str">
        <f t="shared" si="8"/>
        <v>UNIT</v>
      </c>
      <c r="U58" s="127" t="str">
        <f t="shared" si="9"/>
        <v>UNIT</v>
      </c>
    </row>
    <row r="59" spans="1:21" ht="16.05" customHeight="1" x14ac:dyDescent="0.3">
      <c r="B59" s="178"/>
      <c r="C59" s="179"/>
      <c r="D59" s="179"/>
      <c r="E59" s="180"/>
      <c r="F59" s="171"/>
      <c r="G59" s="171"/>
      <c r="H59" s="229"/>
      <c r="J59" s="122"/>
      <c r="K59" s="123"/>
      <c r="L59" s="124"/>
      <c r="M59" s="118"/>
      <c r="N59" s="115"/>
      <c r="O59" s="118"/>
      <c r="P59" s="125"/>
      <c r="Q59" s="126"/>
      <c r="R59" s="126"/>
      <c r="S59" s="115"/>
      <c r="T59" s="118" t="str">
        <f t="shared" si="8"/>
        <v>UNIT</v>
      </c>
      <c r="U59" s="127" t="str">
        <f t="shared" si="9"/>
        <v>UNIT</v>
      </c>
    </row>
    <row r="60" spans="1:21" ht="16.05" customHeight="1" x14ac:dyDescent="0.3">
      <c r="B60" s="178"/>
      <c r="C60" s="179"/>
      <c r="D60" s="179"/>
      <c r="E60" s="180"/>
      <c r="F60" s="171"/>
      <c r="G60" s="171"/>
      <c r="H60" s="229"/>
      <c r="J60" s="122"/>
      <c r="K60" s="123"/>
      <c r="L60" s="124"/>
      <c r="M60" s="118"/>
      <c r="N60" s="115"/>
      <c r="O60" s="118"/>
      <c r="P60" s="125"/>
      <c r="Q60" s="126"/>
      <c r="R60" s="126"/>
      <c r="S60" s="115"/>
      <c r="T60" s="118"/>
      <c r="U60" s="127"/>
    </row>
    <row r="61" spans="1:21" ht="16.05" customHeight="1" x14ac:dyDescent="0.3">
      <c r="C61" s="118"/>
      <c r="E61" s="118"/>
      <c r="F61" s="229" t="s">
        <v>241</v>
      </c>
      <c r="G61" s="229"/>
      <c r="H61" s="229"/>
      <c r="J61" s="122"/>
      <c r="K61" s="123"/>
      <c r="L61" s="124"/>
      <c r="M61" s="118"/>
      <c r="N61" s="115"/>
      <c r="O61" s="118"/>
      <c r="P61" s="125"/>
      <c r="Q61" s="126"/>
      <c r="R61" s="126"/>
      <c r="S61" s="115"/>
      <c r="T61" s="118" t="str">
        <f t="shared" si="8"/>
        <v>UNIT</v>
      </c>
      <c r="U61" s="127" t="str">
        <f t="shared" si="9"/>
        <v>UNIT</v>
      </c>
    </row>
    <row r="62" spans="1:21" ht="16.05" customHeight="1" x14ac:dyDescent="0.3">
      <c r="C62" s="118"/>
      <c r="D62" s="118" t="s">
        <v>24</v>
      </c>
      <c r="E62" s="118"/>
      <c r="F62" s="229"/>
      <c r="G62" s="229"/>
      <c r="H62" s="228"/>
      <c r="J62" s="122"/>
      <c r="K62" s="123"/>
      <c r="L62" s="124"/>
      <c r="M62" s="118"/>
      <c r="N62" s="115"/>
      <c r="O62" s="118"/>
      <c r="P62" s="125"/>
      <c r="Q62" s="126"/>
      <c r="R62" s="126"/>
      <c r="S62" s="115"/>
      <c r="T62" s="118" t="str">
        <f t="shared" si="8"/>
        <v>UNIT</v>
      </c>
      <c r="U62" s="127" t="str">
        <f t="shared" si="9"/>
        <v>UNIT</v>
      </c>
    </row>
    <row r="63" spans="1:21" ht="16.05" customHeight="1" x14ac:dyDescent="0.3">
      <c r="C63" s="118"/>
      <c r="D63" s="118" t="s">
        <v>25</v>
      </c>
      <c r="E63" s="118"/>
      <c r="F63" s="229" t="s">
        <v>26</v>
      </c>
      <c r="G63" s="229"/>
      <c r="H63" s="228"/>
      <c r="J63" s="122"/>
      <c r="K63" s="123"/>
      <c r="L63" s="124"/>
      <c r="M63" s="118"/>
      <c r="N63" s="115"/>
      <c r="O63" s="118"/>
      <c r="P63" s="125"/>
      <c r="Q63" s="126"/>
      <c r="R63" s="126"/>
      <c r="S63" s="115"/>
      <c r="T63" s="118" t="str">
        <f t="shared" si="8"/>
        <v>UNIT</v>
      </c>
      <c r="U63" s="127" t="str">
        <f t="shared" si="9"/>
        <v>UNIT</v>
      </c>
    </row>
    <row r="64" spans="1:21" ht="16.05" customHeight="1" x14ac:dyDescent="0.3">
      <c r="C64" s="118"/>
      <c r="D64" s="118"/>
      <c r="E64" s="118"/>
      <c r="F64" s="228"/>
      <c r="G64" s="228"/>
      <c r="H64" s="228"/>
      <c r="J64" s="122"/>
      <c r="K64" s="123"/>
      <c r="L64" s="124"/>
      <c r="M64" s="118"/>
      <c r="N64" s="115"/>
      <c r="O64" s="118"/>
      <c r="P64" s="125"/>
      <c r="Q64" s="126"/>
      <c r="R64" s="126"/>
      <c r="S64" s="115"/>
      <c r="T64" s="118" t="str">
        <f t="shared" si="8"/>
        <v>UNIT</v>
      </c>
      <c r="U64" s="127" t="str">
        <f t="shared" si="9"/>
        <v>UNIT</v>
      </c>
    </row>
    <row r="65" spans="3:21" ht="16.05" customHeight="1" x14ac:dyDescent="0.3">
      <c r="C65" s="118"/>
      <c r="D65" s="118"/>
      <c r="E65" s="118"/>
      <c r="F65" s="228"/>
      <c r="G65" s="228"/>
      <c r="H65" s="230"/>
      <c r="J65" s="122"/>
      <c r="K65" s="123"/>
      <c r="L65" s="124"/>
      <c r="M65" s="118"/>
      <c r="N65" s="115"/>
      <c r="O65" s="118"/>
      <c r="P65" s="125"/>
      <c r="Q65" s="126"/>
      <c r="R65" s="126"/>
      <c r="S65" s="115"/>
      <c r="T65" s="118" t="str">
        <f t="shared" si="8"/>
        <v>UNIT</v>
      </c>
      <c r="U65" s="127" t="str">
        <f t="shared" si="9"/>
        <v>UNIT</v>
      </c>
    </row>
    <row r="66" spans="3:21" ht="16.05" customHeight="1" x14ac:dyDescent="0.3">
      <c r="C66" s="118"/>
      <c r="D66" s="118"/>
      <c r="E66" s="118"/>
      <c r="F66" s="228"/>
      <c r="G66" s="228"/>
      <c r="J66" s="122"/>
      <c r="K66" s="123"/>
      <c r="L66" s="124"/>
      <c r="M66" s="118"/>
      <c r="N66" s="115"/>
      <c r="O66" s="118"/>
      <c r="P66" s="125"/>
      <c r="Q66" s="126"/>
      <c r="R66" s="126"/>
      <c r="S66" s="115"/>
      <c r="T66" s="118" t="str">
        <f t="shared" si="8"/>
        <v>UNIT</v>
      </c>
      <c r="U66" s="127" t="str">
        <f t="shared" si="9"/>
        <v>UNIT</v>
      </c>
    </row>
    <row r="67" spans="3:21" ht="16.05" customHeight="1" x14ac:dyDescent="0.3">
      <c r="C67" s="181"/>
      <c r="D67" s="181" t="s">
        <v>55</v>
      </c>
      <c r="E67" s="181"/>
      <c r="F67" s="230" t="s">
        <v>125</v>
      </c>
      <c r="G67" s="230"/>
      <c r="J67" s="122"/>
      <c r="K67" s="123"/>
      <c r="L67" s="124"/>
      <c r="M67" s="118"/>
      <c r="N67" s="115"/>
      <c r="O67" s="118"/>
      <c r="P67" s="125"/>
      <c r="Q67" s="126"/>
      <c r="R67" s="126"/>
      <c r="S67" s="115"/>
      <c r="T67" s="118" t="str">
        <f t="shared" si="8"/>
        <v>UNIT</v>
      </c>
      <c r="U67" s="127" t="str">
        <f t="shared" si="9"/>
        <v>UNIT</v>
      </c>
    </row>
    <row r="68" spans="3:21" x14ac:dyDescent="0.3">
      <c r="J68" s="122"/>
      <c r="K68" s="123"/>
      <c r="L68" s="124"/>
      <c r="M68" s="118"/>
      <c r="N68" s="115"/>
      <c r="O68" s="118"/>
      <c r="P68" s="125"/>
      <c r="Q68" s="126"/>
      <c r="R68" s="126"/>
      <c r="S68" s="115"/>
      <c r="T68" s="118"/>
      <c r="U68" s="127"/>
    </row>
    <row r="69" spans="3:21" x14ac:dyDescent="0.3">
      <c r="M69" s="163"/>
      <c r="N69" s="163"/>
    </row>
    <row r="70" spans="3:21" x14ac:dyDescent="0.3">
      <c r="M70" s="152"/>
      <c r="N70" s="152"/>
    </row>
    <row r="71" spans="3:21" x14ac:dyDescent="0.3">
      <c r="M71" s="152"/>
      <c r="N71" s="152"/>
    </row>
    <row r="72" spans="3:21" x14ac:dyDescent="0.3">
      <c r="M72" s="152"/>
    </row>
    <row r="73" spans="3:21" x14ac:dyDescent="0.3">
      <c r="M73" s="152"/>
    </row>
    <row r="74" spans="3:21" x14ac:dyDescent="0.3">
      <c r="M74" s="152"/>
    </row>
    <row r="75" spans="3:21" x14ac:dyDescent="0.3">
      <c r="M75" s="176"/>
      <c r="N75" s="152"/>
    </row>
    <row r="76" spans="3:21" x14ac:dyDescent="0.3">
      <c r="N76" s="152"/>
    </row>
    <row r="77" spans="3:21" x14ac:dyDescent="0.3">
      <c r="M77" s="163"/>
    </row>
    <row r="83" spans="10:21" x14ac:dyDescent="0.3">
      <c r="J83" s="122"/>
      <c r="K83" s="123"/>
      <c r="L83" s="124"/>
      <c r="M83" s="118"/>
      <c r="N83" s="115"/>
      <c r="O83" s="118"/>
      <c r="P83" s="125"/>
      <c r="Q83" s="126"/>
      <c r="R83" s="126"/>
      <c r="S83" s="115"/>
      <c r="T83" s="118"/>
      <c r="U83" s="127"/>
    </row>
    <row r="84" spans="10:21" x14ac:dyDescent="0.3">
      <c r="J84" s="122"/>
      <c r="K84" s="123"/>
      <c r="L84" s="124"/>
      <c r="M84" s="118"/>
      <c r="N84" s="115"/>
      <c r="O84" s="118"/>
      <c r="P84" s="125"/>
      <c r="Q84" s="126"/>
      <c r="R84" s="126"/>
      <c r="S84" s="115"/>
      <c r="T84" s="118"/>
      <c r="U84" s="127"/>
    </row>
    <row r="85" spans="10:21" x14ac:dyDescent="0.3">
      <c r="J85" s="122"/>
      <c r="K85" s="123"/>
      <c r="L85" s="124"/>
      <c r="M85" s="118"/>
      <c r="N85" s="115"/>
      <c r="O85" s="118"/>
      <c r="P85" s="125"/>
      <c r="Q85" s="126"/>
      <c r="R85" s="126"/>
      <c r="S85" s="115"/>
      <c r="T85" s="118"/>
      <c r="U85" s="127"/>
    </row>
    <row r="86" spans="10:21" x14ac:dyDescent="0.3">
      <c r="J86" s="122"/>
      <c r="K86" s="123"/>
      <c r="L86" s="124"/>
      <c r="M86" s="118"/>
      <c r="N86" s="115"/>
      <c r="O86" s="118"/>
      <c r="P86" s="125"/>
      <c r="Q86" s="126"/>
      <c r="R86" s="126"/>
      <c r="S86" s="115"/>
      <c r="T86" s="118"/>
      <c r="U86" s="127"/>
    </row>
    <row r="87" spans="10:21" x14ac:dyDescent="0.3">
      <c r="J87" s="122"/>
      <c r="K87" s="123"/>
      <c r="L87" s="124"/>
      <c r="M87" s="118"/>
      <c r="N87" s="115"/>
      <c r="O87" s="118"/>
      <c r="P87" s="125"/>
      <c r="Q87" s="126"/>
      <c r="R87" s="126"/>
      <c r="S87" s="115"/>
      <c r="T87" s="118"/>
      <c r="U87" s="127"/>
    </row>
    <row r="88" spans="10:21" x14ac:dyDescent="0.3">
      <c r="J88" s="122"/>
      <c r="K88" s="123"/>
      <c r="L88" s="124"/>
      <c r="M88" s="118"/>
      <c r="N88" s="115"/>
      <c r="O88" s="118"/>
      <c r="P88" s="125"/>
      <c r="Q88" s="126"/>
      <c r="R88" s="126"/>
      <c r="S88" s="115"/>
      <c r="T88" s="118"/>
      <c r="U88" s="127"/>
    </row>
    <row r="89" spans="10:21" x14ac:dyDescent="0.3">
      <c r="J89" s="122"/>
      <c r="K89" s="123"/>
      <c r="L89" s="124"/>
      <c r="M89" s="118"/>
      <c r="N89" s="115"/>
      <c r="O89" s="118"/>
      <c r="P89" s="125"/>
      <c r="Q89" s="126"/>
      <c r="R89" s="126"/>
      <c r="S89" s="115"/>
      <c r="T89" s="118"/>
      <c r="U89" s="127"/>
    </row>
    <row r="90" spans="10:21" x14ac:dyDescent="0.3">
      <c r="J90" s="122"/>
      <c r="K90" s="123"/>
      <c r="L90" s="124"/>
      <c r="M90" s="118"/>
      <c r="N90" s="115"/>
      <c r="O90" s="118"/>
      <c r="P90" s="125"/>
      <c r="Q90" s="126"/>
      <c r="R90" s="126"/>
      <c r="S90" s="115"/>
      <c r="T90" s="118"/>
      <c r="U90" s="127"/>
    </row>
    <row r="91" spans="10:21" x14ac:dyDescent="0.3">
      <c r="J91" s="122"/>
      <c r="K91" s="123"/>
      <c r="L91" s="124"/>
      <c r="M91" s="118"/>
      <c r="N91" s="115"/>
      <c r="O91" s="118"/>
      <c r="P91" s="125"/>
      <c r="Q91" s="126"/>
      <c r="R91" s="126"/>
      <c r="S91" s="115"/>
      <c r="T91" s="118"/>
      <c r="U91" s="127"/>
    </row>
    <row r="92" spans="10:21" x14ac:dyDescent="0.3">
      <c r="J92" s="122"/>
      <c r="K92" s="123"/>
      <c r="L92" s="124"/>
      <c r="M92" s="118"/>
      <c r="N92" s="115"/>
      <c r="O92" s="118"/>
      <c r="P92" s="125"/>
      <c r="Q92" s="126"/>
      <c r="R92" s="126"/>
      <c r="S92" s="115"/>
      <c r="T92" s="118"/>
      <c r="U92" s="127"/>
    </row>
    <row r="93" spans="10:21" x14ac:dyDescent="0.3">
      <c r="J93" s="122"/>
      <c r="K93" s="123"/>
      <c r="L93" s="124"/>
      <c r="M93" s="118"/>
      <c r="N93" s="115"/>
      <c r="O93" s="118"/>
      <c r="P93" s="125"/>
      <c r="Q93" s="126"/>
      <c r="R93" s="126"/>
      <c r="S93" s="115"/>
      <c r="T93" s="118"/>
      <c r="U93" s="127"/>
    </row>
    <row r="94" spans="10:21" x14ac:dyDescent="0.3">
      <c r="J94" s="122"/>
      <c r="K94" s="123"/>
      <c r="L94" s="124"/>
      <c r="M94" s="118"/>
      <c r="N94" s="115"/>
      <c r="O94" s="118"/>
      <c r="P94" s="125"/>
      <c r="Q94" s="126"/>
      <c r="R94" s="126"/>
      <c r="S94" s="115"/>
      <c r="T94" s="118"/>
      <c r="U94" s="127"/>
    </row>
    <row r="95" spans="10:21" x14ac:dyDescent="0.3">
      <c r="J95" s="122"/>
      <c r="K95" s="123"/>
      <c r="L95" s="124"/>
      <c r="M95" s="118"/>
      <c r="N95" s="115"/>
      <c r="O95" s="118"/>
      <c r="P95" s="125"/>
      <c r="Q95" s="126"/>
      <c r="R95" s="126"/>
      <c r="S95" s="115"/>
      <c r="T95" s="118"/>
      <c r="U95" s="127"/>
    </row>
    <row r="96" spans="10:21" x14ac:dyDescent="0.3">
      <c r="J96" s="122"/>
      <c r="K96" s="123"/>
      <c r="L96" s="124"/>
      <c r="M96" s="118"/>
      <c r="N96" s="115"/>
      <c r="O96" s="118"/>
      <c r="P96" s="125"/>
      <c r="Q96" s="126"/>
      <c r="R96" s="126"/>
      <c r="S96" s="115"/>
      <c r="T96" s="118"/>
      <c r="U96" s="127"/>
    </row>
    <row r="97" spans="10:21" x14ac:dyDescent="0.3">
      <c r="J97" s="122"/>
      <c r="K97" s="123"/>
      <c r="L97" s="124"/>
      <c r="M97" s="118"/>
      <c r="N97" s="115"/>
      <c r="O97" s="118"/>
      <c r="P97" s="125"/>
      <c r="Q97" s="126"/>
      <c r="R97" s="126"/>
      <c r="S97" s="115"/>
      <c r="T97" s="118"/>
      <c r="U97" s="127"/>
    </row>
    <row r="98" spans="10:21" x14ac:dyDescent="0.3">
      <c r="J98" s="122"/>
      <c r="K98" s="123"/>
      <c r="L98" s="124"/>
      <c r="M98" s="118"/>
      <c r="N98" s="115"/>
      <c r="O98" s="118"/>
      <c r="P98" s="125"/>
      <c r="Q98" s="126"/>
      <c r="R98" s="126"/>
      <c r="S98" s="115"/>
      <c r="T98" s="118"/>
      <c r="U98" s="127"/>
    </row>
    <row r="99" spans="10:21" x14ac:dyDescent="0.3">
      <c r="J99" s="122"/>
      <c r="K99" s="123"/>
      <c r="L99" s="124"/>
      <c r="M99" s="118"/>
      <c r="N99" s="115"/>
      <c r="O99" s="118"/>
      <c r="P99" s="125"/>
      <c r="Q99" s="126"/>
      <c r="R99" s="126"/>
      <c r="S99" s="115"/>
      <c r="T99" s="118"/>
      <c r="U99" s="127"/>
    </row>
    <row r="100" spans="10:21" x14ac:dyDescent="0.3">
      <c r="J100" s="122"/>
      <c r="K100" s="123"/>
      <c r="L100" s="124"/>
      <c r="M100" s="118"/>
      <c r="N100" s="115"/>
      <c r="O100" s="118"/>
      <c r="P100" s="125"/>
      <c r="Q100" s="126"/>
      <c r="R100" s="126"/>
      <c r="S100" s="115"/>
      <c r="T100" s="118"/>
      <c r="U100" s="127"/>
    </row>
    <row r="101" spans="10:21" x14ac:dyDescent="0.3">
      <c r="J101" s="122"/>
      <c r="K101" s="123"/>
      <c r="L101" s="124"/>
      <c r="M101" s="118"/>
      <c r="N101" s="115"/>
      <c r="O101" s="118"/>
      <c r="P101" s="125"/>
      <c r="Q101" s="126"/>
      <c r="R101" s="126"/>
      <c r="S101" s="115"/>
      <c r="T101" s="118"/>
      <c r="U101" s="127"/>
    </row>
    <row r="102" spans="10:21" x14ac:dyDescent="0.3">
      <c r="J102" s="122"/>
      <c r="K102" s="123"/>
      <c r="L102" s="124"/>
      <c r="M102" s="118"/>
      <c r="N102" s="115"/>
      <c r="O102" s="118"/>
      <c r="P102" s="125"/>
      <c r="Q102" s="126"/>
      <c r="R102" s="126"/>
      <c r="S102" s="115"/>
      <c r="T102" s="118"/>
      <c r="U102" s="127"/>
    </row>
    <row r="103" spans="10:21" x14ac:dyDescent="0.3">
      <c r="J103" s="122"/>
      <c r="K103" s="123"/>
      <c r="L103" s="124"/>
      <c r="M103" s="118"/>
      <c r="N103" s="115"/>
      <c r="O103" s="118"/>
      <c r="P103" s="125"/>
      <c r="Q103" s="126"/>
      <c r="R103" s="126"/>
      <c r="S103" s="115"/>
      <c r="T103" s="118"/>
      <c r="U103" s="127"/>
    </row>
    <row r="104" spans="10:21" x14ac:dyDescent="0.3">
      <c r="J104" s="122"/>
      <c r="K104" s="123"/>
      <c r="L104" s="124"/>
      <c r="M104" s="118"/>
      <c r="N104" s="115"/>
      <c r="O104" s="118"/>
      <c r="P104" s="125"/>
      <c r="Q104" s="126"/>
      <c r="R104" s="126"/>
      <c r="S104" s="115"/>
      <c r="T104" s="118"/>
      <c r="U104" s="127"/>
    </row>
    <row r="105" spans="10:21" x14ac:dyDescent="0.3">
      <c r="J105" s="122"/>
      <c r="K105" s="123"/>
      <c r="L105" s="124"/>
      <c r="M105" s="118"/>
      <c r="N105" s="115"/>
      <c r="O105" s="118"/>
      <c r="P105" s="125"/>
      <c r="Q105" s="126"/>
      <c r="R105" s="126"/>
      <c r="S105" s="115"/>
      <c r="T105" s="118"/>
      <c r="U105" s="127"/>
    </row>
    <row r="106" spans="10:21" x14ac:dyDescent="0.3">
      <c r="J106" s="122"/>
      <c r="K106" s="123"/>
      <c r="L106" s="124"/>
      <c r="M106" s="118"/>
      <c r="N106" s="115"/>
      <c r="O106" s="118"/>
      <c r="P106" s="125"/>
      <c r="Q106" s="126"/>
      <c r="R106" s="126"/>
      <c r="S106" s="115"/>
      <c r="T106" s="118"/>
      <c r="U106" s="127"/>
    </row>
    <row r="107" spans="10:21" x14ac:dyDescent="0.3">
      <c r="J107" s="122"/>
      <c r="K107" s="123"/>
      <c r="L107" s="124"/>
      <c r="M107" s="118"/>
      <c r="N107" s="115"/>
      <c r="O107" s="118"/>
      <c r="P107" s="125"/>
      <c r="Q107" s="126"/>
      <c r="R107" s="126"/>
      <c r="S107" s="115"/>
      <c r="T107" s="118"/>
      <c r="U107" s="127"/>
    </row>
    <row r="108" spans="10:21" x14ac:dyDescent="0.3">
      <c r="J108" s="122"/>
      <c r="K108" s="123"/>
      <c r="L108" s="124"/>
      <c r="M108" s="118"/>
      <c r="N108" s="115"/>
      <c r="O108" s="118"/>
      <c r="P108" s="125"/>
      <c r="Q108" s="126"/>
      <c r="R108" s="126"/>
      <c r="S108" s="115"/>
      <c r="T108" s="118"/>
      <c r="U108" s="127"/>
    </row>
    <row r="109" spans="10:21" x14ac:dyDescent="0.3">
      <c r="J109" s="122"/>
      <c r="K109" s="123"/>
      <c r="L109" s="124"/>
      <c r="M109" s="118"/>
      <c r="N109" s="115"/>
      <c r="O109" s="118"/>
      <c r="P109" s="125"/>
      <c r="Q109" s="126"/>
      <c r="R109" s="126"/>
      <c r="S109" s="115"/>
      <c r="T109" s="118"/>
      <c r="U109" s="127"/>
    </row>
    <row r="110" spans="10:21" x14ac:dyDescent="0.3">
      <c r="J110" s="122"/>
      <c r="K110" s="123"/>
      <c r="L110" s="124"/>
      <c r="M110" s="118"/>
      <c r="N110" s="115"/>
      <c r="O110" s="118"/>
      <c r="P110" s="125"/>
      <c r="Q110" s="126"/>
      <c r="R110" s="126"/>
      <c r="S110" s="115"/>
      <c r="T110" s="118"/>
      <c r="U110" s="127"/>
    </row>
    <row r="111" spans="10:21" x14ac:dyDescent="0.3">
      <c r="J111" s="122"/>
      <c r="K111" s="123"/>
      <c r="L111" s="124"/>
      <c r="M111" s="118"/>
      <c r="N111" s="115"/>
      <c r="O111" s="118"/>
      <c r="P111" s="125"/>
      <c r="Q111" s="126"/>
      <c r="R111" s="126"/>
      <c r="S111" s="115"/>
      <c r="T111" s="118"/>
      <c r="U111" s="127"/>
    </row>
    <row r="112" spans="10:21" x14ac:dyDescent="0.3">
      <c r="J112" s="122"/>
      <c r="K112" s="123"/>
      <c r="L112" s="124"/>
      <c r="M112" s="118"/>
      <c r="N112" s="115"/>
      <c r="O112" s="118"/>
      <c r="P112" s="125"/>
      <c r="Q112" s="126"/>
      <c r="R112" s="126"/>
      <c r="S112" s="115"/>
      <c r="T112" s="118"/>
      <c r="U112" s="127"/>
    </row>
    <row r="113" spans="10:21" x14ac:dyDescent="0.3">
      <c r="J113" s="122"/>
      <c r="K113" s="123"/>
      <c r="L113" s="124"/>
      <c r="M113" s="118"/>
      <c r="N113" s="115"/>
      <c r="O113" s="118"/>
      <c r="P113" s="125"/>
      <c r="Q113" s="126"/>
      <c r="R113" s="126"/>
      <c r="S113" s="115"/>
      <c r="T113" s="118"/>
      <c r="U113" s="127"/>
    </row>
    <row r="114" spans="10:21" x14ac:dyDescent="0.3">
      <c r="J114" s="122"/>
      <c r="K114" s="123"/>
      <c r="L114" s="124"/>
      <c r="M114" s="118"/>
      <c r="N114" s="115"/>
      <c r="O114" s="118"/>
      <c r="P114" s="125"/>
      <c r="Q114" s="126"/>
      <c r="R114" s="126"/>
      <c r="S114" s="115"/>
      <c r="T114" s="118"/>
      <c r="U114" s="127"/>
    </row>
    <row r="115" spans="10:21" x14ac:dyDescent="0.3">
      <c r="J115" s="122"/>
      <c r="K115" s="123"/>
      <c r="L115" s="124"/>
      <c r="M115" s="118"/>
      <c r="N115" s="115"/>
      <c r="O115" s="118"/>
      <c r="P115" s="125"/>
      <c r="Q115" s="126"/>
      <c r="R115" s="126"/>
      <c r="S115" s="115"/>
      <c r="T115" s="118"/>
      <c r="U115" s="127"/>
    </row>
    <row r="116" spans="10:21" x14ac:dyDescent="0.3">
      <c r="J116" s="122"/>
      <c r="K116" s="123"/>
      <c r="L116" s="124"/>
      <c r="M116" s="118"/>
      <c r="N116" s="115"/>
      <c r="O116" s="118"/>
      <c r="P116" s="125"/>
      <c r="Q116" s="126"/>
      <c r="R116" s="126"/>
      <c r="S116" s="115"/>
      <c r="T116" s="118"/>
      <c r="U116" s="127"/>
    </row>
    <row r="117" spans="10:21" x14ac:dyDescent="0.3">
      <c r="J117" s="122"/>
      <c r="K117" s="123"/>
      <c r="L117" s="124"/>
      <c r="M117" s="118"/>
      <c r="N117" s="115"/>
      <c r="O117" s="118"/>
      <c r="P117" s="125"/>
      <c r="Q117" s="126"/>
      <c r="R117" s="126"/>
      <c r="S117" s="115"/>
      <c r="T117" s="118"/>
      <c r="U117" s="127"/>
    </row>
    <row r="118" spans="10:21" x14ac:dyDescent="0.3">
      <c r="J118" s="122"/>
      <c r="K118" s="123"/>
      <c r="L118" s="124"/>
      <c r="M118" s="118"/>
      <c r="N118" s="115"/>
      <c r="O118" s="118"/>
      <c r="P118" s="125"/>
      <c r="Q118" s="126"/>
      <c r="R118" s="126"/>
      <c r="S118" s="115"/>
      <c r="T118" s="118"/>
      <c r="U118" s="127"/>
    </row>
    <row r="119" spans="10:21" x14ac:dyDescent="0.3">
      <c r="J119" s="122"/>
      <c r="K119" s="123"/>
      <c r="L119" s="124"/>
      <c r="M119" s="118"/>
      <c r="N119" s="115"/>
      <c r="O119" s="118"/>
      <c r="P119" s="125"/>
      <c r="Q119" s="126"/>
      <c r="R119" s="126"/>
      <c r="S119" s="115"/>
      <c r="T119" s="118"/>
      <c r="U119" s="127"/>
    </row>
    <row r="120" spans="10:21" x14ac:dyDescent="0.3">
      <c r="J120" s="122"/>
      <c r="K120" s="123"/>
      <c r="L120" s="124"/>
      <c r="M120" s="118"/>
      <c r="N120" s="115"/>
      <c r="O120" s="118"/>
      <c r="P120" s="125"/>
      <c r="Q120" s="126"/>
      <c r="R120" s="126"/>
      <c r="S120" s="115"/>
      <c r="T120" s="118"/>
      <c r="U120" s="127"/>
    </row>
    <row r="121" spans="10:21" x14ac:dyDescent="0.3">
      <c r="J121" s="122"/>
      <c r="K121" s="123"/>
      <c r="L121" s="124"/>
      <c r="M121" s="118"/>
      <c r="N121" s="115"/>
      <c r="O121" s="118"/>
      <c r="P121" s="125"/>
      <c r="Q121" s="126"/>
      <c r="R121" s="126"/>
      <c r="S121" s="115"/>
      <c r="T121" s="118"/>
      <c r="U121" s="127"/>
    </row>
    <row r="122" spans="10:21" x14ac:dyDescent="0.3">
      <c r="J122" s="122"/>
      <c r="K122" s="123"/>
      <c r="L122" s="124"/>
      <c r="M122" s="118"/>
      <c r="N122" s="115"/>
      <c r="O122" s="118"/>
      <c r="P122" s="125"/>
      <c r="Q122" s="126"/>
      <c r="R122" s="126"/>
      <c r="S122" s="115"/>
      <c r="T122" s="118"/>
      <c r="U122" s="127"/>
    </row>
    <row r="123" spans="10:21" x14ac:dyDescent="0.3">
      <c r="J123" s="122"/>
      <c r="K123" s="123"/>
      <c r="L123" s="124"/>
      <c r="M123" s="118"/>
      <c r="N123" s="115"/>
      <c r="O123" s="118"/>
      <c r="P123" s="125"/>
      <c r="Q123" s="126"/>
      <c r="R123" s="126"/>
      <c r="S123" s="115"/>
      <c r="T123" s="118"/>
      <c r="U123" s="127"/>
    </row>
    <row r="124" spans="10:21" x14ac:dyDescent="0.3">
      <c r="J124" s="122"/>
      <c r="K124" s="123"/>
      <c r="L124" s="124"/>
      <c r="M124" s="118"/>
      <c r="N124" s="115"/>
      <c r="O124" s="118"/>
      <c r="P124" s="125"/>
      <c r="Q124" s="126"/>
      <c r="R124" s="126"/>
      <c r="S124" s="115"/>
      <c r="T124" s="118"/>
      <c r="U124" s="127"/>
    </row>
    <row r="125" spans="10:21" x14ac:dyDescent="0.3">
      <c r="J125" s="122"/>
      <c r="K125" s="123"/>
      <c r="L125" s="124"/>
      <c r="M125" s="118"/>
      <c r="N125" s="115"/>
      <c r="O125" s="118"/>
      <c r="P125" s="125"/>
      <c r="Q125" s="126"/>
      <c r="R125" s="126"/>
      <c r="S125" s="115"/>
      <c r="T125" s="118"/>
      <c r="U125" s="127"/>
    </row>
    <row r="126" spans="10:21" x14ac:dyDescent="0.3">
      <c r="J126" s="122"/>
      <c r="K126" s="123"/>
      <c r="L126" s="124"/>
      <c r="M126" s="118"/>
      <c r="N126" s="115"/>
      <c r="O126" s="118"/>
      <c r="P126" s="125"/>
      <c r="Q126" s="126"/>
      <c r="R126" s="126"/>
      <c r="S126" s="115"/>
      <c r="T126" s="118"/>
      <c r="U126" s="127"/>
    </row>
    <row r="127" spans="10:21" x14ac:dyDescent="0.3">
      <c r="J127" s="122"/>
      <c r="K127" s="123"/>
      <c r="L127" s="124"/>
      <c r="M127" s="118"/>
      <c r="N127" s="115"/>
      <c r="O127" s="118"/>
      <c r="P127" s="125"/>
      <c r="Q127" s="126"/>
      <c r="R127" s="126"/>
      <c r="S127" s="115"/>
      <c r="T127" s="118"/>
      <c r="U127" s="127"/>
    </row>
    <row r="128" spans="10:21" x14ac:dyDescent="0.3">
      <c r="J128" s="122"/>
      <c r="K128" s="123"/>
      <c r="L128" s="124"/>
      <c r="M128" s="118"/>
      <c r="N128" s="115"/>
      <c r="O128" s="118"/>
      <c r="P128" s="125"/>
      <c r="Q128" s="126"/>
      <c r="R128" s="126"/>
      <c r="S128" s="115"/>
      <c r="T128" s="118"/>
      <c r="U128" s="127"/>
    </row>
    <row r="129" spans="10:21" x14ac:dyDescent="0.3">
      <c r="J129" s="122"/>
      <c r="K129" s="123"/>
      <c r="L129" s="124"/>
      <c r="M129" s="118"/>
      <c r="N129" s="115"/>
      <c r="O129" s="118"/>
      <c r="P129" s="125"/>
      <c r="Q129" s="126"/>
      <c r="R129" s="126"/>
      <c r="S129" s="115"/>
      <c r="T129" s="118"/>
      <c r="U129" s="127"/>
    </row>
    <row r="130" spans="10:21" x14ac:dyDescent="0.3">
      <c r="J130" s="122"/>
      <c r="K130" s="123"/>
      <c r="L130" s="124"/>
      <c r="M130" s="118"/>
      <c r="N130" s="115"/>
      <c r="O130" s="118"/>
      <c r="P130" s="125"/>
      <c r="Q130" s="126"/>
      <c r="R130" s="126"/>
      <c r="S130" s="115"/>
      <c r="T130" s="118"/>
      <c r="U130" s="127"/>
    </row>
    <row r="131" spans="10:21" x14ac:dyDescent="0.3">
      <c r="J131" s="122"/>
      <c r="K131" s="123"/>
      <c r="L131" s="124"/>
      <c r="M131" s="118"/>
      <c r="N131" s="115"/>
      <c r="O131" s="118"/>
      <c r="P131" s="125"/>
      <c r="Q131" s="126"/>
      <c r="R131" s="126"/>
      <c r="S131" s="115"/>
      <c r="T131" s="118"/>
      <c r="U131" s="127"/>
    </row>
    <row r="132" spans="10:21" x14ac:dyDescent="0.3">
      <c r="J132" s="122"/>
      <c r="K132" s="123"/>
      <c r="L132" s="124"/>
      <c r="M132" s="118"/>
      <c r="N132" s="115"/>
      <c r="O132" s="118"/>
      <c r="P132" s="125"/>
      <c r="Q132" s="126"/>
      <c r="R132" s="126"/>
      <c r="S132" s="115"/>
      <c r="T132" s="118"/>
      <c r="U132" s="127"/>
    </row>
    <row r="133" spans="10:21" x14ac:dyDescent="0.3">
      <c r="J133" s="122"/>
      <c r="K133" s="123"/>
      <c r="L133" s="124"/>
      <c r="M133" s="118"/>
      <c r="N133" s="115"/>
      <c r="O133" s="118"/>
      <c r="P133" s="125"/>
      <c r="Q133" s="126"/>
      <c r="R133" s="126"/>
      <c r="S133" s="115"/>
      <c r="T133" s="118"/>
      <c r="U133" s="127"/>
    </row>
    <row r="134" spans="10:21" x14ac:dyDescent="0.3">
      <c r="J134" s="122"/>
      <c r="K134" s="123"/>
      <c r="L134" s="124"/>
      <c r="M134" s="118"/>
      <c r="N134" s="115"/>
      <c r="O134" s="118"/>
      <c r="P134" s="125"/>
      <c r="Q134" s="126"/>
      <c r="R134" s="126"/>
      <c r="S134" s="115"/>
      <c r="T134" s="118"/>
      <c r="U134" s="127"/>
    </row>
    <row r="135" spans="10:21" x14ac:dyDescent="0.3">
      <c r="J135" s="122"/>
      <c r="K135" s="123"/>
      <c r="L135" s="124"/>
      <c r="M135" s="118"/>
      <c r="N135" s="115"/>
      <c r="O135" s="118"/>
      <c r="P135" s="125"/>
      <c r="Q135" s="126"/>
      <c r="R135" s="126"/>
      <c r="S135" s="115"/>
      <c r="T135" s="118"/>
      <c r="U135" s="127"/>
    </row>
    <row r="136" spans="10:21" x14ac:dyDescent="0.3">
      <c r="J136" s="122"/>
      <c r="K136" s="123"/>
      <c r="L136" s="124"/>
      <c r="M136" s="118"/>
      <c r="N136" s="115"/>
      <c r="O136" s="118"/>
      <c r="P136" s="125"/>
      <c r="Q136" s="126"/>
      <c r="R136" s="126"/>
      <c r="S136" s="115"/>
      <c r="T136" s="118"/>
      <c r="U136" s="127"/>
    </row>
    <row r="137" spans="10:21" x14ac:dyDescent="0.3">
      <c r="J137" s="122"/>
      <c r="K137" s="123"/>
      <c r="L137" s="124"/>
      <c r="M137" s="118"/>
      <c r="N137" s="115"/>
      <c r="O137" s="118"/>
      <c r="P137" s="125"/>
      <c r="Q137" s="126"/>
      <c r="R137" s="126"/>
      <c r="S137" s="115"/>
      <c r="T137" s="118"/>
      <c r="U137" s="127"/>
    </row>
    <row r="138" spans="10:21" x14ac:dyDescent="0.3">
      <c r="J138" s="122"/>
      <c r="K138" s="123"/>
      <c r="L138" s="124"/>
      <c r="M138" s="118"/>
      <c r="N138" s="115"/>
      <c r="O138" s="118"/>
      <c r="P138" s="125"/>
      <c r="Q138" s="126"/>
      <c r="R138" s="126"/>
      <c r="S138" s="115"/>
      <c r="T138" s="118"/>
      <c r="U138" s="127"/>
    </row>
    <row r="139" spans="10:21" x14ac:dyDescent="0.3">
      <c r="J139" s="122"/>
      <c r="K139" s="123"/>
      <c r="L139" s="124"/>
      <c r="M139" s="118"/>
      <c r="N139" s="115"/>
      <c r="O139" s="118"/>
      <c r="P139" s="125"/>
      <c r="Q139" s="126"/>
      <c r="R139" s="126"/>
      <c r="S139" s="115"/>
      <c r="T139" s="118"/>
      <c r="U139" s="127"/>
    </row>
    <row r="140" spans="10:21" x14ac:dyDescent="0.3">
      <c r="J140" s="122"/>
      <c r="K140" s="123"/>
      <c r="L140" s="124"/>
      <c r="M140" s="118"/>
      <c r="N140" s="115"/>
      <c r="O140" s="118"/>
      <c r="P140" s="125"/>
      <c r="Q140" s="126"/>
      <c r="R140" s="126"/>
      <c r="S140" s="115"/>
      <c r="T140" s="118"/>
      <c r="U140" s="127"/>
    </row>
    <row r="141" spans="10:21" x14ac:dyDescent="0.3">
      <c r="J141" s="122"/>
      <c r="K141" s="123"/>
      <c r="L141" s="124"/>
      <c r="M141" s="118"/>
      <c r="N141" s="115"/>
      <c r="O141" s="118"/>
      <c r="P141" s="125"/>
      <c r="Q141" s="126"/>
      <c r="R141" s="126"/>
      <c r="S141" s="115"/>
      <c r="T141" s="118"/>
      <c r="U141" s="127"/>
    </row>
    <row r="142" spans="10:21" x14ac:dyDescent="0.3">
      <c r="J142" s="122"/>
      <c r="K142" s="123"/>
      <c r="L142" s="124"/>
      <c r="M142" s="118"/>
      <c r="N142" s="115"/>
      <c r="O142" s="118"/>
      <c r="P142" s="125"/>
      <c r="Q142" s="126"/>
      <c r="R142" s="126"/>
      <c r="S142" s="115"/>
      <c r="T142" s="118"/>
      <c r="U142" s="127"/>
    </row>
    <row r="143" spans="10:21" x14ac:dyDescent="0.3">
      <c r="J143" s="122"/>
      <c r="K143" s="123"/>
      <c r="L143" s="124"/>
      <c r="M143" s="118"/>
      <c r="N143" s="115"/>
      <c r="O143" s="118"/>
      <c r="P143" s="125"/>
      <c r="Q143" s="126"/>
      <c r="R143" s="126"/>
      <c r="S143" s="115"/>
      <c r="T143" s="118"/>
      <c r="U143" s="127"/>
    </row>
    <row r="144" spans="10:21" x14ac:dyDescent="0.3">
      <c r="J144" s="122"/>
      <c r="K144" s="123"/>
      <c r="L144" s="124"/>
      <c r="M144" s="118"/>
      <c r="N144" s="115"/>
      <c r="O144" s="118"/>
      <c r="P144" s="125"/>
      <c r="Q144" s="126"/>
      <c r="R144" s="126"/>
      <c r="S144" s="115"/>
      <c r="T144" s="118"/>
      <c r="U144" s="127"/>
    </row>
    <row r="145" spans="10:21" x14ac:dyDescent="0.3">
      <c r="J145" s="122"/>
      <c r="K145" s="123"/>
      <c r="L145" s="124"/>
      <c r="M145" s="118"/>
      <c r="N145" s="115"/>
      <c r="O145" s="118"/>
      <c r="P145" s="125"/>
      <c r="Q145" s="126"/>
      <c r="R145" s="126"/>
      <c r="S145" s="115"/>
      <c r="T145" s="118"/>
      <c r="U145" s="127"/>
    </row>
    <row r="146" spans="10:21" x14ac:dyDescent="0.3">
      <c r="J146" s="122"/>
      <c r="K146" s="123"/>
      <c r="L146" s="124"/>
      <c r="M146" s="118"/>
      <c r="N146" s="115"/>
      <c r="O146" s="118"/>
      <c r="P146" s="125"/>
      <c r="Q146" s="126"/>
      <c r="R146" s="126"/>
      <c r="S146" s="115"/>
      <c r="T146" s="118"/>
      <c r="U146" s="127"/>
    </row>
    <row r="147" spans="10:21" x14ac:dyDescent="0.3">
      <c r="J147" s="122"/>
      <c r="K147" s="123"/>
      <c r="L147" s="124"/>
      <c r="M147" s="118"/>
      <c r="N147" s="115"/>
      <c r="O147" s="118"/>
      <c r="P147" s="125"/>
      <c r="Q147" s="126"/>
      <c r="R147" s="126"/>
      <c r="S147" s="115"/>
      <c r="T147" s="118"/>
      <c r="U147" s="127"/>
    </row>
    <row r="148" spans="10:21" x14ac:dyDescent="0.3">
      <c r="J148" s="122"/>
      <c r="K148" s="123"/>
      <c r="L148" s="124"/>
      <c r="M148" s="118"/>
      <c r="N148" s="115"/>
      <c r="O148" s="118"/>
      <c r="P148" s="125"/>
      <c r="Q148" s="126"/>
      <c r="R148" s="126"/>
      <c r="S148" s="115"/>
      <c r="T148" s="118"/>
      <c r="U148" s="127"/>
    </row>
    <row r="149" spans="10:21" x14ac:dyDescent="0.3">
      <c r="J149" s="122"/>
      <c r="K149" s="123"/>
      <c r="L149" s="124"/>
      <c r="M149" s="118"/>
      <c r="N149" s="115"/>
      <c r="O149" s="118"/>
      <c r="P149" s="125"/>
      <c r="Q149" s="126"/>
      <c r="R149" s="126"/>
      <c r="S149" s="115"/>
      <c r="T149" s="118"/>
      <c r="U149" s="127"/>
    </row>
    <row r="150" spans="10:21" x14ac:dyDescent="0.3">
      <c r="J150" s="122"/>
      <c r="K150" s="123"/>
      <c r="L150" s="124"/>
      <c r="M150" s="118"/>
      <c r="N150" s="115"/>
      <c r="O150" s="118"/>
      <c r="P150" s="125"/>
      <c r="Q150" s="126"/>
      <c r="R150" s="126"/>
      <c r="S150" s="115"/>
      <c r="T150" s="118"/>
      <c r="U150" s="127"/>
    </row>
    <row r="151" spans="10:21" x14ac:dyDescent="0.3">
      <c r="J151" s="122"/>
      <c r="K151" s="123"/>
      <c r="L151" s="124"/>
      <c r="M151" s="118"/>
      <c r="N151" s="115"/>
      <c r="O151" s="118"/>
      <c r="P151" s="125"/>
      <c r="Q151" s="126"/>
      <c r="R151" s="126"/>
      <c r="S151" s="115"/>
      <c r="T151" s="118"/>
      <c r="U151" s="127"/>
    </row>
    <row r="152" spans="10:21" x14ac:dyDescent="0.3">
      <c r="J152" s="122"/>
      <c r="K152" s="123"/>
      <c r="L152" s="124"/>
      <c r="M152" s="118"/>
      <c r="N152" s="115"/>
      <c r="O152" s="118"/>
      <c r="P152" s="125"/>
      <c r="Q152" s="126"/>
      <c r="R152" s="126"/>
      <c r="S152" s="115"/>
      <c r="T152" s="118"/>
      <c r="U152" s="127"/>
    </row>
    <row r="153" spans="10:21" x14ac:dyDescent="0.3">
      <c r="J153" s="122"/>
      <c r="K153" s="123"/>
      <c r="L153" s="124"/>
      <c r="M153" s="118"/>
      <c r="N153" s="115"/>
      <c r="O153" s="118"/>
      <c r="P153" s="125"/>
      <c r="Q153" s="126"/>
      <c r="R153" s="126"/>
      <c r="S153" s="115"/>
      <c r="T153" s="118"/>
      <c r="U153" s="127"/>
    </row>
    <row r="154" spans="10:21" x14ac:dyDescent="0.3">
      <c r="J154" s="122"/>
      <c r="K154" s="123"/>
      <c r="L154" s="124"/>
      <c r="M154" s="118"/>
      <c r="N154" s="115"/>
      <c r="O154" s="118"/>
      <c r="P154" s="125"/>
      <c r="Q154" s="126"/>
      <c r="R154" s="126"/>
      <c r="S154" s="115"/>
      <c r="T154" s="118"/>
      <c r="U154" s="127"/>
    </row>
    <row r="155" spans="10:21" x14ac:dyDescent="0.3">
      <c r="J155" s="122"/>
      <c r="K155" s="123"/>
      <c r="L155" s="124"/>
      <c r="M155" s="118"/>
      <c r="N155" s="115"/>
      <c r="O155" s="118"/>
      <c r="P155" s="125"/>
      <c r="Q155" s="126"/>
      <c r="R155" s="126"/>
      <c r="S155" s="115"/>
      <c r="T155" s="118"/>
      <c r="U155" s="127"/>
    </row>
    <row r="156" spans="10:21" x14ac:dyDescent="0.3">
      <c r="J156" s="122"/>
      <c r="K156" s="123"/>
      <c r="L156" s="124"/>
      <c r="M156" s="118"/>
      <c r="N156" s="115"/>
      <c r="O156" s="118"/>
      <c r="P156" s="125"/>
      <c r="Q156" s="126"/>
      <c r="R156" s="126"/>
      <c r="S156" s="115"/>
      <c r="T156" s="118"/>
      <c r="U156" s="127"/>
    </row>
    <row r="157" spans="10:21" x14ac:dyDescent="0.3">
      <c r="J157" s="122"/>
      <c r="K157" s="123"/>
      <c r="L157" s="124"/>
      <c r="M157" s="118"/>
      <c r="N157" s="115"/>
      <c r="O157" s="118"/>
      <c r="P157" s="125"/>
      <c r="Q157" s="126"/>
      <c r="R157" s="126"/>
      <c r="S157" s="115"/>
      <c r="T157" s="118"/>
      <c r="U157" s="127"/>
    </row>
    <row r="158" spans="10:21" x14ac:dyDescent="0.3">
      <c r="J158" s="122"/>
      <c r="K158" s="123"/>
      <c r="L158" s="124"/>
      <c r="M158" s="118"/>
      <c r="N158" s="115"/>
      <c r="O158" s="118"/>
      <c r="P158" s="125"/>
      <c r="Q158" s="126"/>
      <c r="R158" s="126"/>
      <c r="S158" s="115"/>
      <c r="T158" s="118"/>
      <c r="U158" s="127"/>
    </row>
    <row r="159" spans="10:21" x14ac:dyDescent="0.3">
      <c r="J159" s="122"/>
      <c r="K159" s="123"/>
      <c r="L159" s="124"/>
      <c r="M159" s="118"/>
      <c r="N159" s="115"/>
      <c r="O159" s="118"/>
      <c r="P159" s="125"/>
      <c r="Q159" s="126"/>
      <c r="R159" s="126"/>
      <c r="S159" s="115"/>
      <c r="T159" s="118"/>
      <c r="U159" s="127"/>
    </row>
    <row r="160" spans="10:21" x14ac:dyDescent="0.3">
      <c r="J160" s="122"/>
      <c r="K160" s="123"/>
      <c r="L160" s="124"/>
      <c r="M160" s="118"/>
      <c r="N160" s="115"/>
      <c r="O160" s="118"/>
      <c r="P160" s="125"/>
      <c r="Q160" s="126"/>
      <c r="R160" s="126"/>
      <c r="S160" s="115"/>
      <c r="T160" s="118"/>
      <c r="U160" s="127"/>
    </row>
    <row r="161" spans="10:21" x14ac:dyDescent="0.3">
      <c r="J161" s="122"/>
      <c r="K161" s="123"/>
      <c r="L161" s="124"/>
      <c r="M161" s="118"/>
      <c r="N161" s="115"/>
      <c r="O161" s="118"/>
      <c r="P161" s="125"/>
      <c r="Q161" s="126"/>
      <c r="R161" s="126"/>
      <c r="S161" s="115"/>
      <c r="T161" s="118"/>
      <c r="U161" s="127"/>
    </row>
    <row r="162" spans="10:21" x14ac:dyDescent="0.3">
      <c r="J162" s="122"/>
      <c r="K162" s="123"/>
      <c r="L162" s="124"/>
      <c r="M162" s="118"/>
      <c r="N162" s="115"/>
      <c r="O162" s="118"/>
      <c r="P162" s="125"/>
      <c r="Q162" s="126"/>
      <c r="R162" s="126"/>
      <c r="S162" s="115"/>
      <c r="T162" s="118"/>
      <c r="U162" s="127"/>
    </row>
    <row r="163" spans="10:21" x14ac:dyDescent="0.3">
      <c r="J163" s="122"/>
      <c r="K163" s="123"/>
      <c r="L163" s="124"/>
      <c r="M163" s="118"/>
      <c r="N163" s="115"/>
      <c r="O163" s="118"/>
      <c r="P163" s="125"/>
      <c r="Q163" s="126"/>
      <c r="R163" s="126"/>
      <c r="S163" s="115"/>
      <c r="T163" s="118"/>
      <c r="U163" s="127"/>
    </row>
    <row r="164" spans="10:21" x14ac:dyDescent="0.3">
      <c r="J164" s="122"/>
      <c r="K164" s="123"/>
      <c r="L164" s="124"/>
      <c r="M164" s="118"/>
      <c r="N164" s="115"/>
      <c r="O164" s="118"/>
      <c r="P164" s="125"/>
      <c r="Q164" s="126"/>
      <c r="R164" s="126"/>
      <c r="S164" s="115"/>
      <c r="T164" s="118"/>
      <c r="U164" s="127"/>
    </row>
    <row r="165" spans="10:21" x14ac:dyDescent="0.3">
      <c r="J165" s="122"/>
      <c r="K165" s="123"/>
      <c r="L165" s="124"/>
      <c r="M165" s="118"/>
      <c r="N165" s="115"/>
      <c r="O165" s="118"/>
      <c r="P165" s="125"/>
      <c r="Q165" s="126"/>
      <c r="R165" s="126"/>
      <c r="S165" s="115"/>
      <c r="T165" s="118"/>
      <c r="U165" s="127"/>
    </row>
    <row r="166" spans="10:21" x14ac:dyDescent="0.3">
      <c r="J166" s="122"/>
      <c r="K166" s="123"/>
      <c r="L166" s="124"/>
      <c r="M166" s="118"/>
      <c r="N166" s="115"/>
      <c r="O166" s="118"/>
      <c r="P166" s="125"/>
      <c r="Q166" s="126"/>
      <c r="R166" s="126"/>
      <c r="S166" s="115"/>
      <c r="T166" s="118"/>
      <c r="U166" s="127"/>
    </row>
    <row r="167" spans="10:21" x14ac:dyDescent="0.3">
      <c r="J167" s="122"/>
      <c r="K167" s="123"/>
      <c r="L167" s="124"/>
      <c r="M167" s="118"/>
      <c r="N167" s="115"/>
      <c r="O167" s="118"/>
      <c r="P167" s="125"/>
      <c r="Q167" s="126"/>
      <c r="R167" s="126"/>
      <c r="S167" s="115"/>
      <c r="T167" s="118"/>
      <c r="U167" s="127"/>
    </row>
    <row r="168" spans="10:21" x14ac:dyDescent="0.3">
      <c r="J168" s="122"/>
      <c r="K168" s="123"/>
      <c r="L168" s="124"/>
      <c r="M168" s="118"/>
      <c r="N168" s="115"/>
      <c r="O168" s="118"/>
      <c r="P168" s="125"/>
      <c r="Q168" s="126"/>
      <c r="R168" s="126"/>
      <c r="S168" s="115"/>
      <c r="T168" s="118"/>
      <c r="U168" s="127"/>
    </row>
    <row r="169" spans="10:21" x14ac:dyDescent="0.3">
      <c r="J169" s="122"/>
      <c r="K169" s="123"/>
      <c r="L169" s="124"/>
      <c r="M169" s="118"/>
      <c r="N169" s="115"/>
      <c r="O169" s="118"/>
      <c r="P169" s="125"/>
      <c r="Q169" s="126"/>
      <c r="R169" s="126"/>
      <c r="S169" s="115"/>
      <c r="T169" s="118"/>
      <c r="U169" s="127"/>
    </row>
    <row r="170" spans="10:21" x14ac:dyDescent="0.3">
      <c r="J170" s="122"/>
      <c r="K170" s="123"/>
      <c r="L170" s="124"/>
      <c r="M170" s="118"/>
      <c r="N170" s="115"/>
      <c r="O170" s="118"/>
      <c r="P170" s="125"/>
      <c r="Q170" s="126"/>
      <c r="R170" s="126"/>
      <c r="S170" s="115"/>
      <c r="T170" s="118"/>
      <c r="U170" s="127"/>
    </row>
    <row r="171" spans="10:21" x14ac:dyDescent="0.3">
      <c r="J171" s="122"/>
      <c r="K171" s="123"/>
      <c r="L171" s="124"/>
      <c r="M171" s="118"/>
      <c r="N171" s="115"/>
      <c r="O171" s="118"/>
      <c r="P171" s="125"/>
      <c r="Q171" s="126"/>
      <c r="R171" s="126"/>
      <c r="S171" s="115"/>
      <c r="T171" s="118"/>
      <c r="U171" s="127"/>
    </row>
    <row r="172" spans="10:21" x14ac:dyDescent="0.3">
      <c r="J172" s="122"/>
      <c r="K172" s="123"/>
      <c r="L172" s="124"/>
      <c r="M172" s="118"/>
      <c r="N172" s="115"/>
      <c r="O172" s="118"/>
      <c r="P172" s="125"/>
      <c r="Q172" s="126"/>
      <c r="R172" s="126"/>
      <c r="S172" s="115"/>
      <c r="T172" s="118"/>
      <c r="U172" s="127"/>
    </row>
    <row r="173" spans="10:21" x14ac:dyDescent="0.3">
      <c r="J173" s="122"/>
      <c r="K173" s="123"/>
      <c r="L173" s="124"/>
      <c r="M173" s="118"/>
      <c r="N173" s="115"/>
      <c r="O173" s="118"/>
      <c r="P173" s="125"/>
      <c r="Q173" s="126"/>
      <c r="R173" s="126"/>
      <c r="S173" s="115"/>
      <c r="T173" s="118"/>
      <c r="U173" s="127"/>
    </row>
    <row r="174" spans="10:21" x14ac:dyDescent="0.3">
      <c r="J174" s="122"/>
      <c r="K174" s="123"/>
      <c r="L174" s="124"/>
      <c r="M174" s="118"/>
      <c r="N174" s="115"/>
      <c r="O174" s="118"/>
      <c r="P174" s="125"/>
      <c r="Q174" s="126"/>
      <c r="R174" s="126"/>
      <c r="S174" s="115"/>
      <c r="T174" s="118"/>
      <c r="U174" s="127"/>
    </row>
    <row r="175" spans="10:21" x14ac:dyDescent="0.3">
      <c r="J175" s="122"/>
      <c r="K175" s="123"/>
      <c r="L175" s="124"/>
      <c r="M175" s="118"/>
      <c r="N175" s="115"/>
      <c r="O175" s="118"/>
      <c r="P175" s="125"/>
      <c r="Q175" s="126"/>
      <c r="R175" s="126"/>
      <c r="S175" s="115"/>
      <c r="T175" s="118"/>
      <c r="U175" s="127"/>
    </row>
    <row r="176" spans="10:21" x14ac:dyDescent="0.3">
      <c r="J176" s="122"/>
      <c r="K176" s="123"/>
      <c r="L176" s="124"/>
      <c r="M176" s="118"/>
      <c r="N176" s="115"/>
      <c r="O176" s="118"/>
      <c r="P176" s="125"/>
      <c r="Q176" s="126"/>
      <c r="R176" s="126"/>
      <c r="S176" s="115"/>
      <c r="T176" s="118"/>
      <c r="U176" s="127"/>
    </row>
    <row r="177" spans="10:21" x14ac:dyDescent="0.3">
      <c r="J177" s="122"/>
      <c r="K177" s="123"/>
      <c r="L177" s="124"/>
      <c r="M177" s="118"/>
      <c r="N177" s="115"/>
      <c r="O177" s="118"/>
      <c r="P177" s="125"/>
      <c r="Q177" s="126"/>
      <c r="R177" s="126"/>
      <c r="S177" s="115"/>
      <c r="T177" s="118"/>
      <c r="U177" s="127"/>
    </row>
    <row r="178" spans="10:21" x14ac:dyDescent="0.3">
      <c r="J178" s="122"/>
      <c r="K178" s="123"/>
      <c r="L178" s="124"/>
      <c r="M178" s="118"/>
      <c r="N178" s="115"/>
      <c r="O178" s="118"/>
      <c r="P178" s="125"/>
      <c r="Q178" s="126"/>
      <c r="R178" s="126"/>
      <c r="S178" s="115"/>
      <c r="T178" s="118"/>
      <c r="U178" s="127"/>
    </row>
    <row r="179" spans="10:21" x14ac:dyDescent="0.3">
      <c r="J179" s="122"/>
      <c r="K179" s="123"/>
      <c r="L179" s="124"/>
      <c r="M179" s="118"/>
      <c r="N179" s="115"/>
      <c r="O179" s="118"/>
      <c r="P179" s="125"/>
      <c r="Q179" s="126"/>
      <c r="R179" s="126"/>
      <c r="S179" s="115"/>
      <c r="T179" s="118"/>
      <c r="U179" s="127"/>
    </row>
    <row r="180" spans="10:21" x14ac:dyDescent="0.3">
      <c r="J180" s="122"/>
      <c r="K180" s="123"/>
      <c r="L180" s="124"/>
      <c r="M180" s="118"/>
      <c r="N180" s="115"/>
      <c r="O180" s="118"/>
      <c r="P180" s="125"/>
      <c r="Q180" s="126"/>
      <c r="R180" s="126"/>
      <c r="S180" s="115"/>
      <c r="T180" s="118"/>
      <c r="U180" s="127"/>
    </row>
    <row r="181" spans="10:21" x14ac:dyDescent="0.3">
      <c r="J181" s="122"/>
      <c r="K181" s="123"/>
      <c r="L181" s="124"/>
      <c r="M181" s="118"/>
      <c r="N181" s="115"/>
      <c r="O181" s="118"/>
      <c r="P181" s="125"/>
      <c r="Q181" s="126"/>
      <c r="R181" s="126"/>
      <c r="S181" s="115"/>
      <c r="T181" s="118"/>
      <c r="U181" s="127"/>
    </row>
    <row r="182" spans="10:21" x14ac:dyDescent="0.3">
      <c r="J182" s="122"/>
      <c r="K182" s="123"/>
      <c r="L182" s="124"/>
      <c r="M182" s="118"/>
      <c r="N182" s="115"/>
      <c r="O182" s="118"/>
      <c r="P182" s="125"/>
      <c r="Q182" s="126"/>
      <c r="R182" s="126"/>
      <c r="S182" s="115"/>
      <c r="T182" s="118"/>
      <c r="U182" s="127"/>
    </row>
    <row r="183" spans="10:21" x14ac:dyDescent="0.3">
      <c r="J183" s="122"/>
      <c r="K183" s="123"/>
      <c r="L183" s="124"/>
      <c r="M183" s="118"/>
      <c r="N183" s="115"/>
      <c r="O183" s="118"/>
      <c r="P183" s="125"/>
      <c r="Q183" s="126"/>
      <c r="R183" s="126"/>
      <c r="S183" s="115"/>
      <c r="T183" s="118"/>
      <c r="U183" s="127"/>
    </row>
    <row r="184" spans="10:21" x14ac:dyDescent="0.3">
      <c r="J184" s="122"/>
      <c r="K184" s="123"/>
      <c r="L184" s="124"/>
      <c r="M184" s="118"/>
      <c r="N184" s="115"/>
      <c r="O184" s="118"/>
      <c r="P184" s="125"/>
      <c r="Q184" s="126"/>
      <c r="R184" s="126"/>
      <c r="S184" s="115"/>
      <c r="T184" s="118"/>
      <c r="U184" s="127"/>
    </row>
    <row r="185" spans="10:21" x14ac:dyDescent="0.3">
      <c r="J185" s="122"/>
      <c r="K185" s="123"/>
      <c r="L185" s="124"/>
      <c r="M185" s="118"/>
      <c r="N185" s="115"/>
      <c r="O185" s="118"/>
      <c r="P185" s="125"/>
      <c r="Q185" s="126"/>
      <c r="R185" s="126"/>
      <c r="S185" s="115"/>
      <c r="T185" s="118"/>
      <c r="U185" s="127"/>
    </row>
    <row r="186" spans="10:21" x14ac:dyDescent="0.3">
      <c r="J186" s="122"/>
      <c r="K186" s="123"/>
      <c r="L186" s="124"/>
      <c r="M186" s="118"/>
      <c r="N186" s="115"/>
      <c r="O186" s="118"/>
      <c r="P186" s="125"/>
      <c r="Q186" s="126"/>
      <c r="R186" s="126"/>
      <c r="S186" s="115"/>
      <c r="T186" s="118"/>
      <c r="U186" s="127"/>
    </row>
    <row r="187" spans="10:21" x14ac:dyDescent="0.3">
      <c r="J187" s="122"/>
      <c r="K187" s="123"/>
      <c r="L187" s="124"/>
      <c r="M187" s="118"/>
      <c r="N187" s="115"/>
      <c r="O187" s="118"/>
      <c r="P187" s="125"/>
      <c r="Q187" s="126"/>
      <c r="R187" s="126"/>
      <c r="S187" s="115"/>
      <c r="T187" s="118"/>
      <c r="U187" s="127"/>
    </row>
    <row r="188" spans="10:21" x14ac:dyDescent="0.3">
      <c r="J188" s="122"/>
      <c r="K188" s="123"/>
      <c r="L188" s="124"/>
      <c r="M188" s="118"/>
      <c r="N188" s="115"/>
      <c r="O188" s="118"/>
      <c r="P188" s="125"/>
      <c r="Q188" s="126"/>
      <c r="R188" s="126"/>
      <c r="S188" s="115"/>
      <c r="T188" s="118"/>
      <c r="U188" s="127"/>
    </row>
    <row r="189" spans="10:21" x14ac:dyDescent="0.3">
      <c r="J189" s="122"/>
      <c r="K189" s="123"/>
      <c r="L189" s="124"/>
      <c r="M189" s="118"/>
      <c r="N189" s="115"/>
      <c r="O189" s="118"/>
      <c r="P189" s="125"/>
      <c r="Q189" s="126"/>
      <c r="R189" s="126"/>
      <c r="S189" s="115"/>
      <c r="T189" s="118"/>
      <c r="U189" s="127"/>
    </row>
    <row r="190" spans="10:21" x14ac:dyDescent="0.3">
      <c r="J190" s="122"/>
      <c r="K190" s="123"/>
      <c r="L190" s="124"/>
      <c r="M190" s="118"/>
      <c r="N190" s="115"/>
      <c r="O190" s="118"/>
      <c r="P190" s="125"/>
      <c r="Q190" s="126"/>
      <c r="R190" s="126"/>
      <c r="S190" s="115"/>
      <c r="T190" s="118"/>
      <c r="U190" s="127"/>
    </row>
    <row r="191" spans="10:21" x14ac:dyDescent="0.3">
      <c r="J191" s="122"/>
      <c r="K191" s="123"/>
      <c r="L191" s="124"/>
      <c r="M191" s="118"/>
      <c r="N191" s="115"/>
      <c r="O191" s="118"/>
      <c r="P191" s="125"/>
      <c r="Q191" s="126"/>
      <c r="R191" s="126"/>
      <c r="S191" s="115"/>
      <c r="T191" s="118"/>
      <c r="U191" s="127"/>
    </row>
    <row r="192" spans="10:21" x14ac:dyDescent="0.3">
      <c r="J192" s="122"/>
      <c r="K192" s="123"/>
      <c r="L192" s="124"/>
      <c r="M192" s="118"/>
      <c r="N192" s="115"/>
      <c r="O192" s="118"/>
      <c r="P192" s="125"/>
      <c r="Q192" s="126"/>
      <c r="R192" s="126"/>
      <c r="S192" s="115"/>
      <c r="T192" s="118"/>
      <c r="U192" s="127"/>
    </row>
    <row r="193" spans="10:21" x14ac:dyDescent="0.3">
      <c r="J193" s="122"/>
      <c r="K193" s="123"/>
      <c r="L193" s="124"/>
      <c r="M193" s="118"/>
      <c r="N193" s="115"/>
      <c r="O193" s="118"/>
      <c r="P193" s="125"/>
      <c r="Q193" s="126"/>
      <c r="R193" s="126"/>
      <c r="S193" s="115"/>
      <c r="T193" s="118"/>
      <c r="U193" s="127"/>
    </row>
    <row r="194" spans="10:21" x14ac:dyDescent="0.3">
      <c r="J194" s="122"/>
      <c r="K194" s="123"/>
      <c r="L194" s="124"/>
      <c r="M194" s="118"/>
      <c r="N194" s="115"/>
      <c r="O194" s="118"/>
      <c r="P194" s="125"/>
      <c r="Q194" s="126"/>
      <c r="R194" s="126"/>
      <c r="S194" s="115"/>
      <c r="T194" s="118"/>
      <c r="U194" s="127"/>
    </row>
    <row r="195" spans="10:21" x14ac:dyDescent="0.3">
      <c r="J195" s="122"/>
      <c r="K195" s="123"/>
      <c r="L195" s="124"/>
      <c r="M195" s="118"/>
      <c r="N195" s="115"/>
      <c r="O195" s="118"/>
      <c r="P195" s="125"/>
      <c r="Q195" s="126"/>
      <c r="R195" s="126"/>
      <c r="S195" s="115"/>
      <c r="T195" s="118"/>
      <c r="U195" s="127"/>
    </row>
    <row r="196" spans="10:21" x14ac:dyDescent="0.3">
      <c r="J196" s="122"/>
      <c r="K196" s="123"/>
      <c r="L196" s="124"/>
      <c r="M196" s="118"/>
      <c r="N196" s="115"/>
      <c r="O196" s="118"/>
      <c r="P196" s="125"/>
      <c r="Q196" s="126"/>
      <c r="R196" s="126"/>
      <c r="S196" s="115"/>
      <c r="T196" s="118"/>
      <c r="U196" s="127"/>
    </row>
    <row r="197" spans="10:21" x14ac:dyDescent="0.3">
      <c r="J197" s="122"/>
      <c r="K197" s="123"/>
      <c r="L197" s="124"/>
      <c r="M197" s="118"/>
      <c r="N197" s="115"/>
      <c r="O197" s="118"/>
      <c r="P197" s="125"/>
      <c r="Q197" s="126"/>
      <c r="R197" s="126"/>
      <c r="S197" s="115"/>
      <c r="T197" s="118"/>
      <c r="U197" s="127"/>
    </row>
    <row r="198" spans="10:21" x14ac:dyDescent="0.3">
      <c r="J198" s="122"/>
      <c r="K198" s="123"/>
      <c r="L198" s="124"/>
      <c r="M198" s="118"/>
      <c r="N198" s="115"/>
      <c r="O198" s="118"/>
      <c r="P198" s="125"/>
      <c r="Q198" s="126"/>
      <c r="R198" s="126"/>
      <c r="S198" s="115"/>
      <c r="T198" s="118"/>
      <c r="U198" s="127"/>
    </row>
    <row r="199" spans="10:21" x14ac:dyDescent="0.3">
      <c r="J199" s="122"/>
      <c r="K199" s="123"/>
      <c r="L199" s="124"/>
      <c r="M199" s="118"/>
      <c r="N199" s="115"/>
      <c r="O199" s="118"/>
      <c r="P199" s="125"/>
      <c r="Q199" s="126"/>
      <c r="R199" s="126"/>
      <c r="S199" s="115"/>
      <c r="T199" s="118"/>
      <c r="U199" s="127"/>
    </row>
  </sheetData>
  <mergeCells count="6">
    <mergeCell ref="D8:H8"/>
    <mergeCell ref="B2:H2"/>
    <mergeCell ref="B3:H3"/>
    <mergeCell ref="D5:H5"/>
    <mergeCell ref="D6:H6"/>
    <mergeCell ref="D7:H7"/>
  </mergeCells>
  <dataValidations count="1">
    <dataValidation type="list" allowBlank="1" showInputMessage="1" showErrorMessage="1" sqref="U9" xr:uid="{B48F1C82-991C-4F47-97BB-2EB6B8C90035}">
      <formula1>$V$11:$V$41</formula1>
    </dataValidation>
  </dataValidations>
  <pageMargins left="0.39370078740157483" right="0.39370078740157483" top="0.59055118110236227" bottom="0.59055118110236227" header="0.31496062992125984" footer="0.31496062992125984"/>
  <pageSetup paperSize="256" scale="83" fitToHeight="0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52CD0-B609-4C75-AAA0-C60C93189872}">
  <sheetPr>
    <tabColor rgb="FF92D050"/>
    <pageSetUpPr fitToPage="1"/>
  </sheetPr>
  <dimension ref="A1:V222"/>
  <sheetViews>
    <sheetView tabSelected="1" topLeftCell="A74" zoomScaleNormal="100" workbookViewId="0">
      <selection activeCell="A92" sqref="A92"/>
    </sheetView>
  </sheetViews>
  <sheetFormatPr defaultColWidth="9.21875" defaultRowHeight="18" customHeight="1" x14ac:dyDescent="0.3"/>
  <cols>
    <col min="1" max="1" width="9.21875" style="162"/>
    <col min="2" max="2" width="14.21875" style="162" bestFit="1" customWidth="1"/>
    <col min="3" max="3" width="6.21875" style="162" bestFit="1" customWidth="1"/>
    <col min="4" max="4" width="8" style="116" bestFit="1" customWidth="1"/>
    <col min="5" max="5" width="47.77734375" style="116" bestFit="1" customWidth="1"/>
    <col min="6" max="8" width="13.77734375" style="123" customWidth="1"/>
    <col min="9" max="9" width="1.77734375" style="116" bestFit="1" customWidth="1"/>
    <col min="10" max="11" width="3.77734375" style="116" bestFit="1" customWidth="1"/>
    <col min="12" max="12" width="12.77734375" style="116" bestFit="1" customWidth="1"/>
    <col min="13" max="13" width="18.21875" style="116" bestFit="1" customWidth="1"/>
    <col min="14" max="14" width="39" style="116" bestFit="1" customWidth="1"/>
    <col min="15" max="15" width="4.21875" style="116" bestFit="1" customWidth="1"/>
    <col min="16" max="16" width="34" style="116" bestFit="1" customWidth="1"/>
    <col min="17" max="17" width="20.21875" style="116" bestFit="1" customWidth="1"/>
    <col min="18" max="18" width="21" style="116" bestFit="1" customWidth="1"/>
    <col min="19" max="19" width="8" style="116" bestFit="1" customWidth="1"/>
    <col min="20" max="20" width="6.77734375" style="116" bestFit="1" customWidth="1"/>
    <col min="21" max="21" width="63.21875" style="116" bestFit="1" customWidth="1"/>
    <col min="22" max="22" width="6.77734375" style="116" bestFit="1" customWidth="1"/>
    <col min="23" max="16384" width="9.21875" style="116"/>
  </cols>
  <sheetData>
    <row r="1" spans="1:22" ht="18" hidden="1" customHeight="1" x14ac:dyDescent="0.3">
      <c r="B1" s="105" t="s">
        <v>6</v>
      </c>
      <c r="C1" s="105" t="s">
        <v>7</v>
      </c>
      <c r="D1" s="105" t="s">
        <v>8</v>
      </c>
      <c r="E1" s="105" t="s">
        <v>9</v>
      </c>
      <c r="F1" s="106" t="s">
        <v>10</v>
      </c>
      <c r="G1" s="106" t="s">
        <v>11</v>
      </c>
      <c r="H1" s="107" t="s">
        <v>12</v>
      </c>
      <c r="I1" s="116">
        <v>1</v>
      </c>
      <c r="J1" s="108" t="s">
        <v>38</v>
      </c>
      <c r="K1" s="108" t="s">
        <v>39</v>
      </c>
      <c r="L1" s="109" t="s">
        <v>40</v>
      </c>
      <c r="M1" s="110" t="s">
        <v>41</v>
      </c>
      <c r="N1" s="110" t="s">
        <v>42</v>
      </c>
      <c r="O1" s="110" t="s">
        <v>43</v>
      </c>
      <c r="P1" s="110" t="s">
        <v>44</v>
      </c>
      <c r="Q1" s="110" t="s">
        <v>45</v>
      </c>
      <c r="R1" s="110" t="s">
        <v>46</v>
      </c>
      <c r="S1" s="110" t="s">
        <v>47</v>
      </c>
      <c r="T1" s="110" t="s">
        <v>48</v>
      </c>
      <c r="U1" s="110" t="s">
        <v>49</v>
      </c>
      <c r="V1" s="111" t="s">
        <v>37</v>
      </c>
    </row>
    <row r="2" spans="1:22" ht="18" customHeight="1" x14ac:dyDescent="0.3">
      <c r="B2" s="249" t="s">
        <v>51</v>
      </c>
      <c r="C2" s="249"/>
      <c r="D2" s="249"/>
      <c r="E2" s="249"/>
      <c r="F2" s="249"/>
      <c r="G2" s="249"/>
      <c r="H2" s="249"/>
    </row>
    <row r="3" spans="1:22" ht="18" customHeight="1" x14ac:dyDescent="0.3">
      <c r="B3" s="249" t="s">
        <v>245</v>
      </c>
      <c r="C3" s="249"/>
      <c r="D3" s="249"/>
      <c r="E3" s="249"/>
      <c r="F3" s="249"/>
      <c r="G3" s="249"/>
      <c r="H3" s="249"/>
    </row>
    <row r="4" spans="1:22" ht="18" customHeight="1" x14ac:dyDescent="0.3">
      <c r="B4" s="1"/>
      <c r="C4" s="1"/>
      <c r="D4" s="1"/>
      <c r="E4" s="1"/>
      <c r="F4" s="11"/>
      <c r="G4" s="11"/>
      <c r="H4" s="11"/>
    </row>
    <row r="5" spans="1:22" ht="18" customHeight="1" x14ac:dyDescent="0.3">
      <c r="B5" s="12" t="s">
        <v>0</v>
      </c>
      <c r="C5" s="1"/>
      <c r="D5" s="251" t="s">
        <v>13</v>
      </c>
      <c r="E5" s="251"/>
      <c r="F5" s="251"/>
      <c r="G5" s="251"/>
      <c r="H5" s="251"/>
    </row>
    <row r="6" spans="1:22" ht="18" customHeight="1" x14ac:dyDescent="0.3">
      <c r="B6" s="12" t="s">
        <v>1</v>
      </c>
      <c r="C6" s="1"/>
      <c r="D6" s="251" t="s">
        <v>14</v>
      </c>
      <c r="E6" s="251"/>
      <c r="F6" s="251"/>
      <c r="G6" s="251"/>
      <c r="H6" s="251"/>
    </row>
    <row r="7" spans="1:22" ht="18" customHeight="1" x14ac:dyDescent="0.3">
      <c r="B7" s="12" t="s">
        <v>2</v>
      </c>
      <c r="C7" s="1"/>
      <c r="D7" s="251" t="s">
        <v>3</v>
      </c>
      <c r="E7" s="251"/>
      <c r="F7" s="251"/>
      <c r="G7" s="251"/>
      <c r="H7" s="251"/>
      <c r="I7" s="151"/>
    </row>
    <row r="8" spans="1:22" ht="18" customHeight="1" x14ac:dyDescent="0.3">
      <c r="B8" s="12" t="s">
        <v>4</v>
      </c>
      <c r="C8" s="1"/>
      <c r="D8" s="251" t="s">
        <v>5</v>
      </c>
      <c r="E8" s="251"/>
      <c r="F8" s="251"/>
      <c r="G8" s="251"/>
      <c r="H8" s="251"/>
      <c r="I8" s="152"/>
    </row>
    <row r="9" spans="1:22" ht="18" customHeight="1" x14ac:dyDescent="0.3">
      <c r="B9" s="219"/>
      <c r="C9" s="219"/>
      <c r="D9" s="219"/>
      <c r="E9" s="220"/>
      <c r="F9" s="221"/>
      <c r="G9" s="222"/>
      <c r="H9" s="221"/>
      <c r="J9" s="115"/>
      <c r="L9" s="154">
        <v>2</v>
      </c>
      <c r="M9" s="118"/>
      <c r="N9" s="115"/>
      <c r="O9" s="115"/>
      <c r="P9" s="115"/>
      <c r="Q9" s="115"/>
      <c r="R9" s="115"/>
      <c r="S9" s="115"/>
      <c r="T9" s="111" t="s">
        <v>37</v>
      </c>
      <c r="U9" s="115"/>
      <c r="V9" s="115"/>
    </row>
    <row r="10" spans="1:22" s="187" customFormat="1" ht="30" customHeight="1" x14ac:dyDescent="0.3">
      <c r="A10" s="218"/>
      <c r="B10" s="119" t="s">
        <v>6</v>
      </c>
      <c r="C10" s="119" t="s">
        <v>7</v>
      </c>
      <c r="D10" s="119" t="s">
        <v>8</v>
      </c>
      <c r="E10" s="119" t="s">
        <v>9</v>
      </c>
      <c r="F10" s="120" t="s">
        <v>80</v>
      </c>
      <c r="G10" s="120" t="s">
        <v>79</v>
      </c>
      <c r="H10" s="121" t="s">
        <v>12</v>
      </c>
      <c r="J10" s="197" t="s">
        <v>38</v>
      </c>
      <c r="K10" s="197" t="s">
        <v>39</v>
      </c>
      <c r="L10" s="198" t="s">
        <v>40</v>
      </c>
      <c r="M10" s="199" t="s">
        <v>41</v>
      </c>
      <c r="N10" s="199" t="s">
        <v>42</v>
      </c>
      <c r="O10" s="199" t="s">
        <v>43</v>
      </c>
      <c r="P10" s="199" t="s">
        <v>44</v>
      </c>
      <c r="Q10" s="199" t="s">
        <v>45</v>
      </c>
      <c r="R10" s="199" t="s">
        <v>46</v>
      </c>
      <c r="S10" s="199" t="s">
        <v>47</v>
      </c>
      <c r="T10" s="199" t="s">
        <v>48</v>
      </c>
      <c r="U10" s="199" t="s">
        <v>49</v>
      </c>
      <c r="V10" s="195" t="s">
        <v>37</v>
      </c>
    </row>
    <row r="11" spans="1:22" ht="18" customHeight="1" x14ac:dyDescent="0.3">
      <c r="B11" s="104">
        <v>46113</v>
      </c>
      <c r="C11" s="155"/>
      <c r="D11" s="155"/>
      <c r="E11" s="156" t="s">
        <v>124</v>
      </c>
      <c r="F11" s="102">
        <f>'MAR26'!H51</f>
        <v>79454660.590000018</v>
      </c>
      <c r="G11" s="157"/>
      <c r="H11" s="102">
        <f>F11</f>
        <v>79454660.590000018</v>
      </c>
      <c r="J11" s="122">
        <f>D11</f>
        <v>0</v>
      </c>
      <c r="K11" s="123">
        <f>DAY(B11)</f>
        <v>1</v>
      </c>
      <c r="L11" s="124" t="str">
        <f>PROPER(TRIM(MID(SUBSTITUTE($B$3," ",REPT(" ",99)),99*INT((LEN($B$3)-LEN(SUBSTITUTE($B$3," ","")))/2),99)))</f>
        <v>April</v>
      </c>
      <c r="M11" s="118" t="str">
        <f>IF(J11&lt;1," ","JV-KB/TK-"&amp;$L$12&amp;"-"&amp;J11)</f>
        <v xml:space="preserve"> </v>
      </c>
      <c r="N11" s="115" t="str">
        <f>"KB/TK "&amp;E11</f>
        <v>KB/TK Saldo Bulan Lalu</v>
      </c>
      <c r="O11" s="118" t="s">
        <v>127</v>
      </c>
      <c r="P11" s="125" t="str">
        <f>E11</f>
        <v>Saldo Bulan Lalu</v>
      </c>
      <c r="Q11" s="126">
        <f>F11+G11</f>
        <v>79454660.590000018</v>
      </c>
      <c r="R11" s="126">
        <f>Q11</f>
        <v>79454660.590000018</v>
      </c>
      <c r="S11" s="115"/>
      <c r="T11" s="118" t="str">
        <f>$T$10</f>
        <v>UNIT</v>
      </c>
      <c r="U11" s="127" t="str">
        <f>CONCATENATE(T11,N11)</f>
        <v>UNITKB/TK Saldo Bulan Lalu</v>
      </c>
      <c r="V11" s="111"/>
    </row>
    <row r="12" spans="1:22" ht="18" customHeight="1" x14ac:dyDescent="0.3">
      <c r="B12" s="104">
        <v>46113</v>
      </c>
      <c r="C12" s="155">
        <v>511216</v>
      </c>
      <c r="D12" s="155">
        <v>1</v>
      </c>
      <c r="E12" s="156" t="s">
        <v>116</v>
      </c>
      <c r="F12" s="102"/>
      <c r="G12" s="103">
        <v>676900</v>
      </c>
      <c r="H12" s="158">
        <f>H11+F12-G12</f>
        <v>78777760.590000018</v>
      </c>
      <c r="J12" s="122">
        <f>D12</f>
        <v>1</v>
      </c>
      <c r="K12" s="123">
        <f>DAY(B12)</f>
        <v>1</v>
      </c>
      <c r="L12" s="124" t="str">
        <f>PROPER(TRIM(MID(SUBSTITUTE($B$3," ",REPT(" ",99)),99*INT((LEN($B$3)-LEN(SUBSTITUTE($B$3," ","")))/2),99)))</f>
        <v>April</v>
      </c>
      <c r="M12" s="118" t="str">
        <f>IF(J12&lt;1," ","JV-KB/TK-"&amp;$L$12&amp;"-"&amp;J12)</f>
        <v>JV-KB/TK-April-1</v>
      </c>
      <c r="N12" s="115" t="str">
        <f>"KB/TK "&amp;E12</f>
        <v>KB/TK Kegiatan Ramadhan</v>
      </c>
      <c r="O12" s="118" t="s">
        <v>127</v>
      </c>
      <c r="P12" s="125" t="str">
        <f>E12</f>
        <v>Kegiatan Ramadhan</v>
      </c>
      <c r="Q12" s="126">
        <f>F12+G12</f>
        <v>676900</v>
      </c>
      <c r="R12" s="126">
        <f>Q12</f>
        <v>676900</v>
      </c>
      <c r="S12" s="115"/>
      <c r="T12" s="118" t="str">
        <f>$T$10</f>
        <v>UNIT</v>
      </c>
      <c r="U12" s="127" t="str">
        <f>CONCATENATE(T12,N12)</f>
        <v>UNITKB/TK Kegiatan Ramadhan</v>
      </c>
      <c r="V12" s="111"/>
    </row>
    <row r="13" spans="1:22" ht="18" customHeight="1" x14ac:dyDescent="0.3">
      <c r="B13" s="104">
        <v>46113</v>
      </c>
      <c r="C13" s="155">
        <v>515604</v>
      </c>
      <c r="D13" s="155">
        <v>2</v>
      </c>
      <c r="E13" s="156" t="s">
        <v>230</v>
      </c>
      <c r="F13" s="102"/>
      <c r="G13" s="103">
        <v>2025000</v>
      </c>
      <c r="H13" s="158">
        <f t="shared" ref="H13:H74" si="0">H12+F13-G13</f>
        <v>76752760.590000018</v>
      </c>
      <c r="J13" s="122">
        <f t="shared" ref="J13:J74" si="1">D13</f>
        <v>2</v>
      </c>
      <c r="K13" s="123">
        <f t="shared" ref="K13:K74" si="2">DAY(B13)</f>
        <v>1</v>
      </c>
      <c r="L13" s="124" t="str">
        <f t="shared" ref="L13:L74" si="3">PROPER(TRIM(MID(SUBSTITUTE($B$3," ",REPT(" ",99)),99*INT((LEN($B$3)-LEN(SUBSTITUTE($B$3," ","")))/2),99)))</f>
        <v>April</v>
      </c>
      <c r="M13" s="118" t="str">
        <f t="shared" ref="M13:M74" si="4">IF(J13&lt;1," ","JV-KB/TK-"&amp;$L$12&amp;"-"&amp;J13)</f>
        <v>JV-KB/TK-April-2</v>
      </c>
      <c r="N13" s="115" t="str">
        <f t="shared" ref="N13:N74" si="5">"KB/TK "&amp;E13</f>
        <v>KB/TK Permainan Outdoor</v>
      </c>
      <c r="O13" s="118" t="s">
        <v>127</v>
      </c>
      <c r="P13" s="125" t="str">
        <f t="shared" ref="P13:P74" si="6">E13</f>
        <v>Permainan Outdoor</v>
      </c>
      <c r="Q13" s="126">
        <f t="shared" ref="Q13:Q74" si="7">F13+G13</f>
        <v>2025000</v>
      </c>
      <c r="R13" s="126">
        <f t="shared" ref="R13:R74" si="8">Q13</f>
        <v>2025000</v>
      </c>
      <c r="S13" s="115"/>
      <c r="T13" s="118" t="str">
        <f t="shared" ref="T13:T74" si="9">$T$10</f>
        <v>UNIT</v>
      </c>
      <c r="U13" s="127" t="str">
        <f t="shared" ref="U13:U74" si="10">CONCATENATE(T13,N13)</f>
        <v>UNITKB/TK Permainan Outdoor</v>
      </c>
      <c r="V13" s="111"/>
    </row>
    <row r="14" spans="1:22" ht="18" customHeight="1" x14ac:dyDescent="0.3">
      <c r="B14" s="104">
        <v>46113</v>
      </c>
      <c r="C14" s="155">
        <v>516050</v>
      </c>
      <c r="D14" s="155">
        <v>3</v>
      </c>
      <c r="E14" s="156" t="s">
        <v>161</v>
      </c>
      <c r="F14" s="102"/>
      <c r="G14" s="102">
        <v>33500</v>
      </c>
      <c r="H14" s="158">
        <f t="shared" si="0"/>
        <v>76719260.590000018</v>
      </c>
      <c r="J14" s="122">
        <f t="shared" si="1"/>
        <v>3</v>
      </c>
      <c r="K14" s="123">
        <f t="shared" si="2"/>
        <v>1</v>
      </c>
      <c r="L14" s="124" t="str">
        <f t="shared" si="3"/>
        <v>April</v>
      </c>
      <c r="M14" s="118" t="str">
        <f t="shared" si="4"/>
        <v>JV-KB/TK-April-3</v>
      </c>
      <c r="N14" s="115" t="str">
        <f t="shared" si="5"/>
        <v>KB/TK Desain Sekolah</v>
      </c>
      <c r="O14" s="118" t="s">
        <v>127</v>
      </c>
      <c r="P14" s="125" t="str">
        <f t="shared" si="6"/>
        <v>Desain Sekolah</v>
      </c>
      <c r="Q14" s="126">
        <f t="shared" si="7"/>
        <v>33500</v>
      </c>
      <c r="R14" s="126">
        <f t="shared" si="8"/>
        <v>33500</v>
      </c>
      <c r="S14" s="115"/>
      <c r="T14" s="118" t="str">
        <f t="shared" si="9"/>
        <v>UNIT</v>
      </c>
      <c r="U14" s="127" t="str">
        <f t="shared" si="10"/>
        <v>UNITKB/TK Desain Sekolah</v>
      </c>
      <c r="V14" s="111"/>
    </row>
    <row r="15" spans="1:22" ht="18" customHeight="1" x14ac:dyDescent="0.3">
      <c r="B15" s="104">
        <v>46113</v>
      </c>
      <c r="C15" s="155">
        <v>530805</v>
      </c>
      <c r="D15" s="155">
        <v>4</v>
      </c>
      <c r="E15" s="101" t="s">
        <v>17</v>
      </c>
      <c r="F15" s="102"/>
      <c r="G15" s="102">
        <v>150000</v>
      </c>
      <c r="H15" s="158">
        <f t="shared" si="0"/>
        <v>76569260.590000018</v>
      </c>
      <c r="J15" s="122">
        <f t="shared" si="1"/>
        <v>4</v>
      </c>
      <c r="K15" s="123">
        <f t="shared" si="2"/>
        <v>1</v>
      </c>
      <c r="L15" s="124" t="str">
        <f t="shared" si="3"/>
        <v>April</v>
      </c>
      <c r="M15" s="118" t="str">
        <f t="shared" si="4"/>
        <v>JV-KB/TK-April-4</v>
      </c>
      <c r="N15" s="115" t="str">
        <f t="shared" si="5"/>
        <v>KB/TK Bantuan Pulsa KS</v>
      </c>
      <c r="O15" s="118" t="s">
        <v>127</v>
      </c>
      <c r="P15" s="125" t="str">
        <f t="shared" si="6"/>
        <v>Bantuan Pulsa KS</v>
      </c>
      <c r="Q15" s="126">
        <f t="shared" si="7"/>
        <v>150000</v>
      </c>
      <c r="R15" s="126">
        <f t="shared" si="8"/>
        <v>150000</v>
      </c>
      <c r="S15" s="115"/>
      <c r="T15" s="118" t="str">
        <f t="shared" si="9"/>
        <v>UNIT</v>
      </c>
      <c r="U15" s="127" t="str">
        <f t="shared" si="10"/>
        <v>UNITKB/TK Bantuan Pulsa KS</v>
      </c>
      <c r="V15" s="111"/>
    </row>
    <row r="16" spans="1:22" ht="18" customHeight="1" x14ac:dyDescent="0.3">
      <c r="B16" s="104">
        <v>46113</v>
      </c>
      <c r="C16" s="155">
        <v>530806</v>
      </c>
      <c r="D16" s="155">
        <v>5</v>
      </c>
      <c r="E16" s="101" t="s">
        <v>62</v>
      </c>
      <c r="F16" s="102"/>
      <c r="G16" s="102">
        <v>375000</v>
      </c>
      <c r="H16" s="158">
        <f t="shared" si="0"/>
        <v>76194260.590000018</v>
      </c>
      <c r="J16" s="122">
        <f t="shared" si="1"/>
        <v>5</v>
      </c>
      <c r="K16" s="123">
        <f t="shared" si="2"/>
        <v>1</v>
      </c>
      <c r="L16" s="124" t="str">
        <f t="shared" si="3"/>
        <v>April</v>
      </c>
      <c r="M16" s="118" t="str">
        <f t="shared" si="4"/>
        <v>JV-KB/TK-April-5</v>
      </c>
      <c r="N16" s="115" t="str">
        <f t="shared" si="5"/>
        <v xml:space="preserve">KB/TK Bantuan Pulsa WKS </v>
      </c>
      <c r="O16" s="118" t="s">
        <v>127</v>
      </c>
      <c r="P16" s="125" t="str">
        <f t="shared" si="6"/>
        <v xml:space="preserve">Bantuan Pulsa WKS </v>
      </c>
      <c r="Q16" s="126">
        <f t="shared" si="7"/>
        <v>375000</v>
      </c>
      <c r="R16" s="126">
        <f t="shared" si="8"/>
        <v>375000</v>
      </c>
      <c r="S16" s="115"/>
      <c r="T16" s="118" t="str">
        <f t="shared" si="9"/>
        <v>UNIT</v>
      </c>
      <c r="U16" s="127" t="str">
        <f t="shared" si="10"/>
        <v xml:space="preserve">UNITKB/TK Bantuan Pulsa WKS </v>
      </c>
      <c r="V16" s="111"/>
    </row>
    <row r="17" spans="2:22" ht="18" customHeight="1" x14ac:dyDescent="0.3">
      <c r="B17" s="104">
        <v>46113</v>
      </c>
      <c r="C17" s="155">
        <v>530807</v>
      </c>
      <c r="D17" s="155">
        <v>6</v>
      </c>
      <c r="E17" s="156" t="s">
        <v>63</v>
      </c>
      <c r="F17" s="102"/>
      <c r="G17" s="103">
        <v>975000</v>
      </c>
      <c r="H17" s="158">
        <f t="shared" si="0"/>
        <v>75219260.590000018</v>
      </c>
      <c r="J17" s="122">
        <f t="shared" si="1"/>
        <v>6</v>
      </c>
      <c r="K17" s="123">
        <f t="shared" si="2"/>
        <v>1</v>
      </c>
      <c r="L17" s="124" t="str">
        <f t="shared" si="3"/>
        <v>April</v>
      </c>
      <c r="M17" s="118" t="str">
        <f t="shared" si="4"/>
        <v>JV-KB/TK-April-6</v>
      </c>
      <c r="N17" s="115" t="str">
        <f t="shared" si="5"/>
        <v xml:space="preserve">KB/TK Bantuan Pulsa Wali Kelas  </v>
      </c>
      <c r="O17" s="118" t="s">
        <v>127</v>
      </c>
      <c r="P17" s="125" t="str">
        <f t="shared" si="6"/>
        <v xml:space="preserve">Bantuan Pulsa Wali Kelas  </v>
      </c>
      <c r="Q17" s="126">
        <f t="shared" si="7"/>
        <v>975000</v>
      </c>
      <c r="R17" s="126">
        <f t="shared" si="8"/>
        <v>975000</v>
      </c>
      <c r="S17" s="115"/>
      <c r="T17" s="118" t="str">
        <f t="shared" si="9"/>
        <v>UNIT</v>
      </c>
      <c r="U17" s="127" t="str">
        <f t="shared" si="10"/>
        <v xml:space="preserve">UNITKB/TK Bantuan Pulsa Wali Kelas  </v>
      </c>
      <c r="V17" s="111"/>
    </row>
    <row r="18" spans="2:22" ht="18" customHeight="1" x14ac:dyDescent="0.3">
      <c r="B18" s="104">
        <v>46113</v>
      </c>
      <c r="C18" s="155">
        <v>530817</v>
      </c>
      <c r="D18" s="155">
        <v>7</v>
      </c>
      <c r="E18" s="156" t="s">
        <v>52</v>
      </c>
      <c r="F18" s="102"/>
      <c r="G18" s="103">
        <v>50000</v>
      </c>
      <c r="H18" s="158">
        <f t="shared" si="0"/>
        <v>75169260.590000018</v>
      </c>
      <c r="J18" s="122">
        <f t="shared" si="1"/>
        <v>7</v>
      </c>
      <c r="K18" s="123">
        <f t="shared" si="2"/>
        <v>1</v>
      </c>
      <c r="L18" s="124" t="str">
        <f t="shared" si="3"/>
        <v>April</v>
      </c>
      <c r="M18" s="118" t="str">
        <f t="shared" si="4"/>
        <v>JV-KB/TK-April-7</v>
      </c>
      <c r="N18" s="115" t="str">
        <f t="shared" si="5"/>
        <v>KB/TK Bantuan Pulsa Bendahara</v>
      </c>
      <c r="O18" s="118" t="s">
        <v>127</v>
      </c>
      <c r="P18" s="125" t="str">
        <f t="shared" si="6"/>
        <v>Bantuan Pulsa Bendahara</v>
      </c>
      <c r="Q18" s="126">
        <f t="shared" si="7"/>
        <v>50000</v>
      </c>
      <c r="R18" s="126">
        <f t="shared" si="8"/>
        <v>50000</v>
      </c>
      <c r="S18" s="115"/>
      <c r="T18" s="118" t="str">
        <f t="shared" si="9"/>
        <v>UNIT</v>
      </c>
      <c r="U18" s="127" t="str">
        <f t="shared" si="10"/>
        <v>UNITKB/TK Bantuan Pulsa Bendahara</v>
      </c>
      <c r="V18" s="111"/>
    </row>
    <row r="19" spans="2:22" ht="18" customHeight="1" x14ac:dyDescent="0.3">
      <c r="B19" s="104">
        <v>46113</v>
      </c>
      <c r="C19" s="155">
        <v>531001</v>
      </c>
      <c r="D19" s="155">
        <v>8</v>
      </c>
      <c r="E19" s="156" t="s">
        <v>18</v>
      </c>
      <c r="F19" s="102"/>
      <c r="G19" s="103">
        <v>200000</v>
      </c>
      <c r="H19" s="158">
        <f t="shared" si="0"/>
        <v>74969260.590000018</v>
      </c>
      <c r="J19" s="122">
        <f t="shared" si="1"/>
        <v>8</v>
      </c>
      <c r="K19" s="123">
        <f t="shared" si="2"/>
        <v>1</v>
      </c>
      <c r="L19" s="124" t="str">
        <f t="shared" si="3"/>
        <v>April</v>
      </c>
      <c r="M19" s="118" t="str">
        <f t="shared" si="4"/>
        <v>JV-KB/TK-April-8</v>
      </c>
      <c r="N19" s="115" t="str">
        <f t="shared" si="5"/>
        <v>KB/TK Transport KS</v>
      </c>
      <c r="O19" s="118" t="s">
        <v>127</v>
      </c>
      <c r="P19" s="125" t="str">
        <f t="shared" si="6"/>
        <v>Transport KS</v>
      </c>
      <c r="Q19" s="126">
        <f t="shared" si="7"/>
        <v>200000</v>
      </c>
      <c r="R19" s="126">
        <f t="shared" si="8"/>
        <v>200000</v>
      </c>
      <c r="S19" s="115"/>
      <c r="T19" s="118" t="str">
        <f t="shared" si="9"/>
        <v>UNIT</v>
      </c>
      <c r="U19" s="127" t="str">
        <f t="shared" si="10"/>
        <v>UNITKB/TK Transport KS</v>
      </c>
      <c r="V19" s="111"/>
    </row>
    <row r="20" spans="2:22" ht="18" customHeight="1" x14ac:dyDescent="0.3">
      <c r="B20" s="104">
        <v>46113</v>
      </c>
      <c r="C20" s="155">
        <v>531002</v>
      </c>
      <c r="D20" s="155">
        <v>9</v>
      </c>
      <c r="E20" s="156" t="s">
        <v>19</v>
      </c>
      <c r="F20" s="102"/>
      <c r="G20" s="102">
        <v>450000</v>
      </c>
      <c r="H20" s="158">
        <f t="shared" si="0"/>
        <v>74519260.590000018</v>
      </c>
      <c r="J20" s="122">
        <f t="shared" si="1"/>
        <v>9</v>
      </c>
      <c r="K20" s="123">
        <f t="shared" si="2"/>
        <v>1</v>
      </c>
      <c r="L20" s="124" t="str">
        <f t="shared" si="3"/>
        <v>April</v>
      </c>
      <c r="M20" s="118" t="str">
        <f t="shared" si="4"/>
        <v>JV-KB/TK-April-9</v>
      </c>
      <c r="N20" s="115" t="str">
        <f t="shared" si="5"/>
        <v xml:space="preserve">KB/TK Transport WKS </v>
      </c>
      <c r="O20" s="118" t="s">
        <v>127</v>
      </c>
      <c r="P20" s="125" t="str">
        <f t="shared" si="6"/>
        <v xml:space="preserve">Transport WKS </v>
      </c>
      <c r="Q20" s="126">
        <f t="shared" si="7"/>
        <v>450000</v>
      </c>
      <c r="R20" s="126">
        <f t="shared" si="8"/>
        <v>450000</v>
      </c>
      <c r="S20" s="115"/>
      <c r="T20" s="118" t="str">
        <f t="shared" si="9"/>
        <v>UNIT</v>
      </c>
      <c r="U20" s="127" t="str">
        <f t="shared" si="10"/>
        <v xml:space="preserve">UNITKB/TK Transport WKS </v>
      </c>
      <c r="V20" s="111"/>
    </row>
    <row r="21" spans="2:22" ht="18" customHeight="1" x14ac:dyDescent="0.3">
      <c r="B21" s="104">
        <v>46113</v>
      </c>
      <c r="C21" s="155">
        <v>531022</v>
      </c>
      <c r="D21" s="155">
        <v>10</v>
      </c>
      <c r="E21" s="156" t="s">
        <v>53</v>
      </c>
      <c r="F21" s="102"/>
      <c r="G21" s="103">
        <v>150000</v>
      </c>
      <c r="H21" s="158">
        <f t="shared" si="0"/>
        <v>74369260.590000018</v>
      </c>
      <c r="J21" s="122">
        <f t="shared" si="1"/>
        <v>10</v>
      </c>
      <c r="K21" s="123">
        <f t="shared" si="2"/>
        <v>1</v>
      </c>
      <c r="L21" s="124" t="str">
        <f t="shared" si="3"/>
        <v>April</v>
      </c>
      <c r="M21" s="118" t="str">
        <f t="shared" si="4"/>
        <v>JV-KB/TK-April-10</v>
      </c>
      <c r="N21" s="115" t="str">
        <f t="shared" si="5"/>
        <v>KB/TK Transport Bendahara</v>
      </c>
      <c r="O21" s="118" t="s">
        <v>127</v>
      </c>
      <c r="P21" s="125" t="str">
        <f t="shared" si="6"/>
        <v>Transport Bendahara</v>
      </c>
      <c r="Q21" s="126">
        <f t="shared" si="7"/>
        <v>150000</v>
      </c>
      <c r="R21" s="126">
        <f t="shared" si="8"/>
        <v>150000</v>
      </c>
      <c r="S21" s="115"/>
      <c r="T21" s="118" t="str">
        <f t="shared" si="9"/>
        <v>UNIT</v>
      </c>
      <c r="U21" s="127" t="str">
        <f t="shared" si="10"/>
        <v>UNITKB/TK Transport Bendahara</v>
      </c>
      <c r="V21" s="111"/>
    </row>
    <row r="22" spans="2:22" ht="18" customHeight="1" x14ac:dyDescent="0.3">
      <c r="B22" s="104">
        <v>46114</v>
      </c>
      <c r="C22" s="155"/>
      <c r="D22" s="155"/>
      <c r="E22" s="156" t="s">
        <v>246</v>
      </c>
      <c r="F22" s="102"/>
      <c r="G22" s="103">
        <v>10000</v>
      </c>
      <c r="H22" s="158">
        <f t="shared" si="0"/>
        <v>74359260.590000018</v>
      </c>
      <c r="J22" s="122">
        <f t="shared" si="1"/>
        <v>0</v>
      </c>
      <c r="K22" s="123">
        <f t="shared" si="2"/>
        <v>2</v>
      </c>
      <c r="L22" s="124" t="str">
        <f t="shared" si="3"/>
        <v>April</v>
      </c>
      <c r="M22" s="118" t="str">
        <f t="shared" si="4"/>
        <v xml:space="preserve"> </v>
      </c>
      <c r="N22" s="115" t="str">
        <f t="shared" si="5"/>
        <v>KB/TK By. Adm. BSINet MAR26</v>
      </c>
      <c r="O22" s="118" t="s">
        <v>127</v>
      </c>
      <c r="P22" s="125" t="str">
        <f t="shared" si="6"/>
        <v>By. Adm. BSINet MAR26</v>
      </c>
      <c r="Q22" s="126">
        <f t="shared" si="7"/>
        <v>10000</v>
      </c>
      <c r="R22" s="126">
        <f t="shared" si="8"/>
        <v>10000</v>
      </c>
      <c r="S22" s="115"/>
      <c r="T22" s="118" t="str">
        <f t="shared" si="9"/>
        <v>UNIT</v>
      </c>
      <c r="U22" s="127" t="str">
        <f t="shared" si="10"/>
        <v>UNITKB/TK By. Adm. BSINet MAR26</v>
      </c>
      <c r="V22" s="111"/>
    </row>
    <row r="23" spans="2:22" ht="18" customHeight="1" x14ac:dyDescent="0.3">
      <c r="B23" s="104">
        <v>46115</v>
      </c>
      <c r="C23" s="155">
        <v>530918</v>
      </c>
      <c r="D23" s="155">
        <v>11</v>
      </c>
      <c r="E23" s="101" t="s">
        <v>58</v>
      </c>
      <c r="F23" s="102"/>
      <c r="G23" s="102">
        <v>350000</v>
      </c>
      <c r="H23" s="158">
        <f t="shared" si="0"/>
        <v>74009260.590000018</v>
      </c>
      <c r="J23" s="122">
        <f t="shared" si="1"/>
        <v>11</v>
      </c>
      <c r="K23" s="123">
        <f t="shared" si="2"/>
        <v>3</v>
      </c>
      <c r="L23" s="124" t="str">
        <f t="shared" si="3"/>
        <v>April</v>
      </c>
      <c r="M23" s="118" t="str">
        <f t="shared" si="4"/>
        <v>JV-KB/TK-April-11</v>
      </c>
      <c r="N23" s="115" t="str">
        <f t="shared" si="5"/>
        <v>KB/TK Penarikan Sampah</v>
      </c>
      <c r="O23" s="118" t="s">
        <v>127</v>
      </c>
      <c r="P23" s="125" t="str">
        <f t="shared" si="6"/>
        <v>Penarikan Sampah</v>
      </c>
      <c r="Q23" s="126">
        <f t="shared" si="7"/>
        <v>350000</v>
      </c>
      <c r="R23" s="126">
        <f t="shared" si="8"/>
        <v>350000</v>
      </c>
      <c r="S23" s="115"/>
      <c r="T23" s="118" t="str">
        <f t="shared" si="9"/>
        <v>UNIT</v>
      </c>
      <c r="U23" s="127" t="str">
        <f t="shared" si="10"/>
        <v>UNITKB/TK Penarikan Sampah</v>
      </c>
      <c r="V23" s="111"/>
    </row>
    <row r="24" spans="2:22" ht="18" customHeight="1" x14ac:dyDescent="0.3">
      <c r="B24" s="104">
        <v>46115</v>
      </c>
      <c r="C24" s="155"/>
      <c r="D24" s="155"/>
      <c r="E24" s="156" t="s">
        <v>22</v>
      </c>
      <c r="F24" s="102"/>
      <c r="G24" s="103">
        <v>10000</v>
      </c>
      <c r="H24" s="158">
        <f t="shared" si="0"/>
        <v>73999260.590000018</v>
      </c>
      <c r="J24" s="122">
        <f t="shared" si="1"/>
        <v>0</v>
      </c>
      <c r="K24" s="123">
        <f t="shared" si="2"/>
        <v>3</v>
      </c>
      <c r="L24" s="124" t="str">
        <f t="shared" si="3"/>
        <v>April</v>
      </c>
      <c r="M24" s="118" t="str">
        <f t="shared" si="4"/>
        <v xml:space="preserve"> </v>
      </c>
      <c r="N24" s="115" t="str">
        <f t="shared" si="5"/>
        <v>KB/TK Biaya Administrasi</v>
      </c>
      <c r="O24" s="118" t="s">
        <v>127</v>
      </c>
      <c r="P24" s="125" t="str">
        <f t="shared" si="6"/>
        <v>Biaya Administrasi</v>
      </c>
      <c r="Q24" s="126">
        <f t="shared" si="7"/>
        <v>10000</v>
      </c>
      <c r="R24" s="126">
        <f t="shared" si="8"/>
        <v>10000</v>
      </c>
      <c r="S24" s="115"/>
      <c r="T24" s="118" t="str">
        <f t="shared" si="9"/>
        <v>UNIT</v>
      </c>
      <c r="U24" s="127" t="str">
        <f t="shared" si="10"/>
        <v>UNITKB/TK Biaya Administrasi</v>
      </c>
      <c r="V24" s="111"/>
    </row>
    <row r="25" spans="2:22" ht="18" customHeight="1" x14ac:dyDescent="0.3">
      <c r="B25" s="104">
        <v>46118</v>
      </c>
      <c r="C25" s="155">
        <v>530801</v>
      </c>
      <c r="D25" s="155">
        <v>12</v>
      </c>
      <c r="E25" s="101" t="s">
        <v>93</v>
      </c>
      <c r="F25" s="102"/>
      <c r="G25" s="103">
        <v>1065100</v>
      </c>
      <c r="H25" s="158">
        <f t="shared" si="0"/>
        <v>72934160.590000018</v>
      </c>
      <c r="J25" s="122">
        <f t="shared" si="1"/>
        <v>12</v>
      </c>
      <c r="K25" s="123">
        <f t="shared" si="2"/>
        <v>6</v>
      </c>
      <c r="L25" s="124" t="str">
        <f t="shared" si="3"/>
        <v>April</v>
      </c>
      <c r="M25" s="118" t="str">
        <f t="shared" si="4"/>
        <v>JV-KB/TK-April-12</v>
      </c>
      <c r="N25" s="115" t="str">
        <f t="shared" si="5"/>
        <v>KB/TK Internet</v>
      </c>
      <c r="O25" s="118" t="s">
        <v>127</v>
      </c>
      <c r="P25" s="125" t="str">
        <f t="shared" si="6"/>
        <v>Internet</v>
      </c>
      <c r="Q25" s="126">
        <f t="shared" si="7"/>
        <v>1065100</v>
      </c>
      <c r="R25" s="126">
        <f t="shared" si="8"/>
        <v>1065100</v>
      </c>
      <c r="S25" s="115"/>
      <c r="T25" s="118" t="str">
        <f t="shared" si="9"/>
        <v>UNIT</v>
      </c>
      <c r="U25" s="127" t="str">
        <f t="shared" si="10"/>
        <v>UNITKB/TK Internet</v>
      </c>
      <c r="V25" s="111"/>
    </row>
    <row r="26" spans="2:22" ht="18" customHeight="1" x14ac:dyDescent="0.3">
      <c r="B26" s="104">
        <v>46118</v>
      </c>
      <c r="C26" s="155">
        <v>530802</v>
      </c>
      <c r="D26" s="155">
        <v>13</v>
      </c>
      <c r="E26" s="101" t="s">
        <v>15</v>
      </c>
      <c r="F26" s="102"/>
      <c r="G26" s="103">
        <v>3287000</v>
      </c>
      <c r="H26" s="158">
        <f t="shared" si="0"/>
        <v>69647160.590000018</v>
      </c>
      <c r="J26" s="122">
        <f t="shared" si="1"/>
        <v>13</v>
      </c>
      <c r="K26" s="123">
        <f t="shared" si="2"/>
        <v>6</v>
      </c>
      <c r="L26" s="124" t="str">
        <f t="shared" si="3"/>
        <v>April</v>
      </c>
      <c r="M26" s="118" t="str">
        <f t="shared" si="4"/>
        <v>JV-KB/TK-April-13</v>
      </c>
      <c r="N26" s="115" t="str">
        <f t="shared" si="5"/>
        <v xml:space="preserve">KB/TK Listrik </v>
      </c>
      <c r="O26" s="118" t="s">
        <v>127</v>
      </c>
      <c r="P26" s="125" t="str">
        <f t="shared" si="6"/>
        <v xml:space="preserve">Listrik </v>
      </c>
      <c r="Q26" s="126">
        <f t="shared" si="7"/>
        <v>3287000</v>
      </c>
      <c r="R26" s="126">
        <f t="shared" si="8"/>
        <v>3287000</v>
      </c>
      <c r="S26" s="115"/>
      <c r="T26" s="118" t="str">
        <f t="shared" si="9"/>
        <v>UNIT</v>
      </c>
      <c r="U26" s="127" t="str">
        <f t="shared" si="10"/>
        <v xml:space="preserve">UNITKB/TK Listrik </v>
      </c>
      <c r="V26" s="111"/>
    </row>
    <row r="27" spans="2:22" ht="18" customHeight="1" x14ac:dyDescent="0.3">
      <c r="B27" s="104">
        <v>46118</v>
      </c>
      <c r="C27" s="155">
        <v>530803</v>
      </c>
      <c r="D27" s="155">
        <v>14</v>
      </c>
      <c r="E27" s="101" t="s">
        <v>16</v>
      </c>
      <c r="F27" s="102"/>
      <c r="G27" s="103">
        <v>564400</v>
      </c>
      <c r="H27" s="158">
        <f t="shared" si="0"/>
        <v>69082760.590000018</v>
      </c>
      <c r="J27" s="122">
        <f t="shared" si="1"/>
        <v>14</v>
      </c>
      <c r="K27" s="123">
        <f t="shared" si="2"/>
        <v>6</v>
      </c>
      <c r="L27" s="124" t="str">
        <f t="shared" si="3"/>
        <v>April</v>
      </c>
      <c r="M27" s="118" t="str">
        <f t="shared" si="4"/>
        <v>JV-KB/TK-April-14</v>
      </c>
      <c r="N27" s="115" t="str">
        <f t="shared" si="5"/>
        <v>KB/TK PDAM</v>
      </c>
      <c r="O27" s="118" t="s">
        <v>127</v>
      </c>
      <c r="P27" s="125" t="str">
        <f t="shared" si="6"/>
        <v>PDAM</v>
      </c>
      <c r="Q27" s="126">
        <f t="shared" si="7"/>
        <v>564400</v>
      </c>
      <c r="R27" s="126">
        <f t="shared" si="8"/>
        <v>564400</v>
      </c>
      <c r="S27" s="115"/>
      <c r="T27" s="118" t="str">
        <f t="shared" si="9"/>
        <v>UNIT</v>
      </c>
      <c r="U27" s="127" t="str">
        <f t="shared" si="10"/>
        <v>UNITKB/TK PDAM</v>
      </c>
      <c r="V27" s="111"/>
    </row>
    <row r="28" spans="2:22" ht="18" customHeight="1" x14ac:dyDescent="0.3">
      <c r="B28" s="104">
        <v>46119</v>
      </c>
      <c r="C28" s="155">
        <v>515102</v>
      </c>
      <c r="D28" s="155">
        <v>15</v>
      </c>
      <c r="E28" s="101" t="s">
        <v>88</v>
      </c>
      <c r="F28" s="102"/>
      <c r="G28" s="103">
        <v>125000</v>
      </c>
      <c r="H28" s="158">
        <f t="shared" si="0"/>
        <v>68957760.590000018</v>
      </c>
      <c r="J28" s="122">
        <f t="shared" si="1"/>
        <v>15</v>
      </c>
      <c r="K28" s="123">
        <f t="shared" si="2"/>
        <v>7</v>
      </c>
      <c r="L28" s="124" t="str">
        <f t="shared" si="3"/>
        <v>April</v>
      </c>
      <c r="M28" s="118" t="str">
        <f t="shared" si="4"/>
        <v>JV-KB/TK-April-15</v>
      </c>
      <c r="N28" s="115" t="str">
        <f t="shared" si="5"/>
        <v>KB/TK Perawatan AC</v>
      </c>
      <c r="O28" s="118" t="s">
        <v>127</v>
      </c>
      <c r="P28" s="125" t="str">
        <f t="shared" si="6"/>
        <v>Perawatan AC</v>
      </c>
      <c r="Q28" s="126">
        <f t="shared" si="7"/>
        <v>125000</v>
      </c>
      <c r="R28" s="126">
        <f t="shared" si="8"/>
        <v>125000</v>
      </c>
      <c r="S28" s="115"/>
      <c r="T28" s="118" t="str">
        <f t="shared" si="9"/>
        <v>UNIT</v>
      </c>
      <c r="U28" s="127" t="str">
        <f t="shared" si="10"/>
        <v>UNITKB/TK Perawatan AC</v>
      </c>
      <c r="V28" s="111"/>
    </row>
    <row r="29" spans="2:22" ht="18" customHeight="1" x14ac:dyDescent="0.3">
      <c r="B29" s="104">
        <v>46119</v>
      </c>
      <c r="C29" s="155">
        <v>531008</v>
      </c>
      <c r="D29" s="155">
        <v>16</v>
      </c>
      <c r="E29" s="101" t="s">
        <v>108</v>
      </c>
      <c r="F29" s="102"/>
      <c r="G29" s="103">
        <v>300000</v>
      </c>
      <c r="H29" s="158">
        <f t="shared" si="0"/>
        <v>68657760.590000018</v>
      </c>
      <c r="J29" s="122">
        <f t="shared" si="1"/>
        <v>16</v>
      </c>
      <c r="K29" s="123">
        <f t="shared" si="2"/>
        <v>7</v>
      </c>
      <c r="L29" s="124" t="str">
        <f t="shared" si="3"/>
        <v>April</v>
      </c>
      <c r="M29" s="118" t="str">
        <f t="shared" si="4"/>
        <v>JV-KB/TK-April-16</v>
      </c>
      <c r="N29" s="115" t="str">
        <f t="shared" si="5"/>
        <v>KB/TK Home Visit SDM</v>
      </c>
      <c r="O29" s="118" t="s">
        <v>127</v>
      </c>
      <c r="P29" s="125" t="str">
        <f t="shared" si="6"/>
        <v>Home Visit SDM</v>
      </c>
      <c r="Q29" s="126">
        <f t="shared" si="7"/>
        <v>300000</v>
      </c>
      <c r="R29" s="126">
        <f t="shared" si="8"/>
        <v>300000</v>
      </c>
      <c r="S29" s="115"/>
      <c r="T29" s="118" t="str">
        <f t="shared" si="9"/>
        <v>UNIT</v>
      </c>
      <c r="U29" s="127" t="str">
        <f t="shared" si="10"/>
        <v>UNITKB/TK Home Visit SDM</v>
      </c>
      <c r="V29" s="111"/>
    </row>
    <row r="30" spans="2:22" ht="18" customHeight="1" x14ac:dyDescent="0.3">
      <c r="B30" s="104">
        <v>46120</v>
      </c>
      <c r="C30" s="155">
        <v>515308</v>
      </c>
      <c r="D30" s="155">
        <v>17</v>
      </c>
      <c r="E30" s="101" t="s">
        <v>145</v>
      </c>
      <c r="F30" s="102"/>
      <c r="G30" s="103">
        <v>66000</v>
      </c>
      <c r="H30" s="158">
        <f t="shared" si="0"/>
        <v>68591760.590000018</v>
      </c>
      <c r="J30" s="122">
        <f t="shared" si="1"/>
        <v>17</v>
      </c>
      <c r="K30" s="123">
        <f t="shared" si="2"/>
        <v>8</v>
      </c>
      <c r="L30" s="124" t="str">
        <f t="shared" si="3"/>
        <v>April</v>
      </c>
      <c r="M30" s="118" t="str">
        <f t="shared" si="4"/>
        <v>JV-KB/TK-April-17</v>
      </c>
      <c r="N30" s="115" t="str">
        <f t="shared" si="5"/>
        <v>KB/TK Perlengkapan Desain UKS</v>
      </c>
      <c r="O30" s="118" t="s">
        <v>127</v>
      </c>
      <c r="P30" s="125" t="str">
        <f t="shared" si="6"/>
        <v>Perlengkapan Desain UKS</v>
      </c>
      <c r="Q30" s="126">
        <f t="shared" si="7"/>
        <v>66000</v>
      </c>
      <c r="R30" s="126">
        <f t="shared" si="8"/>
        <v>66000</v>
      </c>
      <c r="S30" s="115"/>
      <c r="T30" s="118" t="str">
        <f t="shared" si="9"/>
        <v>UNIT</v>
      </c>
      <c r="U30" s="127" t="str">
        <f t="shared" si="10"/>
        <v>UNITKB/TK Perlengkapan Desain UKS</v>
      </c>
      <c r="V30" s="111"/>
    </row>
    <row r="31" spans="2:22" ht="18" customHeight="1" x14ac:dyDescent="0.3">
      <c r="B31" s="104">
        <v>46125</v>
      </c>
      <c r="C31" s="155"/>
      <c r="D31" s="155"/>
      <c r="E31" s="156" t="s">
        <v>232</v>
      </c>
      <c r="F31" s="103">
        <v>10000000</v>
      </c>
      <c r="G31" s="103"/>
      <c r="H31" s="158">
        <f t="shared" si="0"/>
        <v>78591760.590000018</v>
      </c>
      <c r="J31" s="122">
        <f t="shared" si="1"/>
        <v>0</v>
      </c>
      <c r="K31" s="123">
        <f t="shared" si="2"/>
        <v>13</v>
      </c>
      <c r="L31" s="124" t="str">
        <f t="shared" si="3"/>
        <v>April</v>
      </c>
      <c r="M31" s="118" t="str">
        <f t="shared" si="4"/>
        <v xml:space="preserve"> </v>
      </c>
      <c r="N31" s="115" t="str">
        <f t="shared" si="5"/>
        <v>KB/TK Pengambilan Droping (Operasional Sekolah)</v>
      </c>
      <c r="O31" s="118" t="s">
        <v>127</v>
      </c>
      <c r="P31" s="125" t="str">
        <f t="shared" si="6"/>
        <v>Pengambilan Droping (Operasional Sekolah)</v>
      </c>
      <c r="Q31" s="126">
        <f t="shared" si="7"/>
        <v>10000000</v>
      </c>
      <c r="R31" s="126">
        <f t="shared" si="8"/>
        <v>10000000</v>
      </c>
      <c r="S31" s="115"/>
      <c r="T31" s="118" t="str">
        <f t="shared" si="9"/>
        <v>UNIT</v>
      </c>
      <c r="U31" s="127" t="str">
        <f t="shared" si="10"/>
        <v>UNITKB/TK Pengambilan Droping (Operasional Sekolah)</v>
      </c>
      <c r="V31" s="111"/>
    </row>
    <row r="32" spans="2:22" ht="18" customHeight="1" x14ac:dyDescent="0.3">
      <c r="B32" s="104">
        <v>46125</v>
      </c>
      <c r="C32" s="155"/>
      <c r="D32" s="155"/>
      <c r="E32" s="156" t="s">
        <v>151</v>
      </c>
      <c r="F32" s="102"/>
      <c r="G32" s="103">
        <v>10000000</v>
      </c>
      <c r="H32" s="158">
        <f t="shared" si="0"/>
        <v>68591760.590000018</v>
      </c>
      <c r="J32" s="122">
        <f t="shared" si="1"/>
        <v>0</v>
      </c>
      <c r="K32" s="123">
        <f t="shared" si="2"/>
        <v>13</v>
      </c>
      <c r="L32" s="124" t="str">
        <f t="shared" si="3"/>
        <v>April</v>
      </c>
      <c r="M32" s="118" t="str">
        <f t="shared" si="4"/>
        <v xml:space="preserve"> </v>
      </c>
      <c r="N32" s="115" t="str">
        <f t="shared" si="5"/>
        <v>KB/TK Diterima kas tunai di Bendahara</v>
      </c>
      <c r="O32" s="118" t="s">
        <v>127</v>
      </c>
      <c r="P32" s="125" t="str">
        <f t="shared" si="6"/>
        <v>Diterima kas tunai di Bendahara</v>
      </c>
      <c r="Q32" s="126">
        <f t="shared" si="7"/>
        <v>10000000</v>
      </c>
      <c r="R32" s="126">
        <f t="shared" si="8"/>
        <v>10000000</v>
      </c>
      <c r="S32" s="115"/>
      <c r="T32" s="118" t="str">
        <f t="shared" si="9"/>
        <v>UNIT</v>
      </c>
      <c r="U32" s="127" t="str">
        <f t="shared" si="10"/>
        <v>UNITKB/TK Diterima kas tunai di Bendahara</v>
      </c>
      <c r="V32" s="111"/>
    </row>
    <row r="33" spans="1:22" ht="18" customHeight="1" x14ac:dyDescent="0.3">
      <c r="B33" s="104">
        <v>46126</v>
      </c>
      <c r="C33" s="155">
        <v>530914</v>
      </c>
      <c r="D33" s="155">
        <v>18</v>
      </c>
      <c r="E33" s="101" t="s">
        <v>69</v>
      </c>
      <c r="F33" s="102"/>
      <c r="G33" s="103">
        <v>706000</v>
      </c>
      <c r="H33" s="158">
        <f t="shared" si="0"/>
        <v>67885760.590000018</v>
      </c>
      <c r="J33" s="122">
        <f t="shared" si="1"/>
        <v>18</v>
      </c>
      <c r="K33" s="123">
        <f t="shared" si="2"/>
        <v>14</v>
      </c>
      <c r="L33" s="124" t="str">
        <f t="shared" si="3"/>
        <v>April</v>
      </c>
      <c r="M33" s="118" t="str">
        <f t="shared" si="4"/>
        <v>JV-KB/TK-April-18</v>
      </c>
      <c r="N33" s="115" t="str">
        <f t="shared" si="5"/>
        <v>KB/TK KKG/MGMP</v>
      </c>
      <c r="O33" s="118" t="s">
        <v>127</v>
      </c>
      <c r="P33" s="125" t="str">
        <f t="shared" si="6"/>
        <v>KKG/MGMP</v>
      </c>
      <c r="Q33" s="126">
        <f t="shared" si="7"/>
        <v>706000</v>
      </c>
      <c r="R33" s="126">
        <f t="shared" si="8"/>
        <v>706000</v>
      </c>
      <c r="S33" s="115"/>
      <c r="T33" s="118" t="str">
        <f t="shared" si="9"/>
        <v>UNIT</v>
      </c>
      <c r="U33" s="127" t="str">
        <f t="shared" si="10"/>
        <v>UNITKB/TK KKG/MGMP</v>
      </c>
      <c r="V33" s="111"/>
    </row>
    <row r="34" spans="1:22" ht="18" customHeight="1" x14ac:dyDescent="0.3">
      <c r="B34" s="104">
        <v>46127</v>
      </c>
      <c r="C34" s="155">
        <v>530906</v>
      </c>
      <c r="D34" s="155">
        <v>19</v>
      </c>
      <c r="E34" s="156" t="s">
        <v>94</v>
      </c>
      <c r="F34" s="102"/>
      <c r="G34" s="102">
        <v>140000</v>
      </c>
      <c r="H34" s="158">
        <f t="shared" si="0"/>
        <v>67745760.590000018</v>
      </c>
      <c r="J34" s="122">
        <f t="shared" si="1"/>
        <v>19</v>
      </c>
      <c r="K34" s="123">
        <f t="shared" si="2"/>
        <v>15</v>
      </c>
      <c r="L34" s="124" t="str">
        <f t="shared" si="3"/>
        <v>April</v>
      </c>
      <c r="M34" s="118" t="str">
        <f t="shared" si="4"/>
        <v>JV-KB/TK-April-19</v>
      </c>
      <c r="N34" s="115" t="str">
        <f t="shared" si="5"/>
        <v>KB/TK GOPTKI</v>
      </c>
      <c r="O34" s="118" t="s">
        <v>127</v>
      </c>
      <c r="P34" s="125" t="str">
        <f t="shared" si="6"/>
        <v>GOPTKI</v>
      </c>
      <c r="Q34" s="126">
        <f t="shared" si="7"/>
        <v>140000</v>
      </c>
      <c r="R34" s="126">
        <f t="shared" si="8"/>
        <v>140000</v>
      </c>
      <c r="S34" s="115"/>
      <c r="T34" s="118" t="str">
        <f t="shared" si="9"/>
        <v>UNIT</v>
      </c>
      <c r="U34" s="127" t="str">
        <f t="shared" si="10"/>
        <v>UNITKB/TK GOPTKI</v>
      </c>
      <c r="V34" s="111"/>
    </row>
    <row r="35" spans="1:22" ht="18" customHeight="1" x14ac:dyDescent="0.3">
      <c r="B35" s="104">
        <v>46127</v>
      </c>
      <c r="C35" s="155">
        <v>530923</v>
      </c>
      <c r="D35" s="155">
        <v>20</v>
      </c>
      <c r="E35" s="101" t="s">
        <v>117</v>
      </c>
      <c r="F35" s="102"/>
      <c r="G35" s="102">
        <v>596300</v>
      </c>
      <c r="H35" s="158">
        <f t="shared" si="0"/>
        <v>67149460.590000018</v>
      </c>
      <c r="J35" s="122">
        <f t="shared" si="1"/>
        <v>20</v>
      </c>
      <c r="K35" s="123">
        <f t="shared" si="2"/>
        <v>15</v>
      </c>
      <c r="L35" s="124" t="str">
        <f t="shared" si="3"/>
        <v>April</v>
      </c>
      <c r="M35" s="118" t="str">
        <f t="shared" si="4"/>
        <v>JV-KB/TK-April-20</v>
      </c>
      <c r="N35" s="115" t="str">
        <f t="shared" si="5"/>
        <v>KB/TK Silaturahmi Idul Fitri</v>
      </c>
      <c r="O35" s="118" t="s">
        <v>127</v>
      </c>
      <c r="P35" s="125" t="str">
        <f t="shared" si="6"/>
        <v>Silaturahmi Idul Fitri</v>
      </c>
      <c r="Q35" s="126">
        <f t="shared" si="7"/>
        <v>596300</v>
      </c>
      <c r="R35" s="126">
        <f t="shared" si="8"/>
        <v>596300</v>
      </c>
      <c r="S35" s="115"/>
      <c r="T35" s="118" t="str">
        <f t="shared" si="9"/>
        <v>UNIT</v>
      </c>
      <c r="U35" s="127" t="str">
        <f t="shared" si="10"/>
        <v>UNITKB/TK Silaturahmi Idul Fitri</v>
      </c>
      <c r="V35" s="111"/>
    </row>
    <row r="36" spans="1:22" s="216" customFormat="1" ht="18" customHeight="1" x14ac:dyDescent="0.3">
      <c r="A36" s="224"/>
      <c r="B36" s="202">
        <v>46127</v>
      </c>
      <c r="C36" s="203">
        <v>553100</v>
      </c>
      <c r="D36" s="203">
        <v>21</v>
      </c>
      <c r="E36" s="225" t="s">
        <v>123</v>
      </c>
      <c r="F36" s="205"/>
      <c r="G36" s="206">
        <v>1457900</v>
      </c>
      <c r="H36" s="226">
        <f t="shared" si="0"/>
        <v>65691560.590000018</v>
      </c>
      <c r="J36" s="208">
        <f t="shared" si="1"/>
        <v>21</v>
      </c>
      <c r="K36" s="209">
        <f t="shared" si="2"/>
        <v>15</v>
      </c>
      <c r="L36" s="210" t="str">
        <f t="shared" si="3"/>
        <v>April</v>
      </c>
      <c r="M36" s="211" t="str">
        <f t="shared" si="4"/>
        <v>JV-KB/TK-April-21</v>
      </c>
      <c r="N36" s="212" t="str">
        <f t="shared" si="5"/>
        <v>KB/TK Biaya Lain-Lain</v>
      </c>
      <c r="O36" s="211" t="s">
        <v>127</v>
      </c>
      <c r="P36" s="213" t="str">
        <f t="shared" si="6"/>
        <v>Biaya Lain-Lain</v>
      </c>
      <c r="Q36" s="214">
        <f t="shared" si="7"/>
        <v>1457900</v>
      </c>
      <c r="R36" s="214">
        <f t="shared" si="8"/>
        <v>1457900</v>
      </c>
      <c r="S36" s="212"/>
      <c r="T36" s="211" t="str">
        <f t="shared" si="9"/>
        <v>UNIT</v>
      </c>
      <c r="U36" s="215" t="str">
        <f t="shared" si="10"/>
        <v>UNITKB/TK Biaya Lain-Lain</v>
      </c>
      <c r="V36" s="234"/>
    </row>
    <row r="37" spans="1:22" ht="18" customHeight="1" x14ac:dyDescent="0.3">
      <c r="B37" s="104">
        <v>46128</v>
      </c>
      <c r="C37" s="155">
        <v>512301</v>
      </c>
      <c r="D37" s="155">
        <v>22</v>
      </c>
      <c r="E37" s="101" t="s">
        <v>172</v>
      </c>
      <c r="F37" s="102"/>
      <c r="G37" s="103">
        <v>445000</v>
      </c>
      <c r="H37" s="158">
        <f t="shared" si="0"/>
        <v>65246560.590000018</v>
      </c>
      <c r="J37" s="122">
        <f t="shared" si="1"/>
        <v>22</v>
      </c>
      <c r="K37" s="123">
        <f t="shared" si="2"/>
        <v>16</v>
      </c>
      <c r="L37" s="124" t="str">
        <f t="shared" si="3"/>
        <v>April</v>
      </c>
      <c r="M37" s="118" t="str">
        <f t="shared" si="4"/>
        <v>JV-KB/TK-April-22</v>
      </c>
      <c r="N37" s="115" t="str">
        <f t="shared" si="5"/>
        <v>KB/TK RPPH</v>
      </c>
      <c r="O37" s="118" t="s">
        <v>127</v>
      </c>
      <c r="P37" s="125" t="str">
        <f t="shared" si="6"/>
        <v>RPPH</v>
      </c>
      <c r="Q37" s="126">
        <f t="shared" si="7"/>
        <v>445000</v>
      </c>
      <c r="R37" s="126">
        <f t="shared" si="8"/>
        <v>445000</v>
      </c>
      <c r="S37" s="115"/>
      <c r="T37" s="118" t="str">
        <f t="shared" si="9"/>
        <v>UNIT</v>
      </c>
      <c r="U37" s="127" t="str">
        <f t="shared" si="10"/>
        <v>UNITKB/TK RPPH</v>
      </c>
      <c r="V37" s="111"/>
    </row>
    <row r="38" spans="1:22" ht="18" customHeight="1" x14ac:dyDescent="0.3">
      <c r="B38" s="104">
        <v>46128</v>
      </c>
      <c r="C38" s="155">
        <v>515108</v>
      </c>
      <c r="D38" s="155">
        <v>23</v>
      </c>
      <c r="E38" s="101" t="s">
        <v>70</v>
      </c>
      <c r="F38" s="102"/>
      <c r="G38" s="103">
        <v>790000</v>
      </c>
      <c r="H38" s="158">
        <f t="shared" si="0"/>
        <v>64456560.590000018</v>
      </c>
      <c r="J38" s="122">
        <f t="shared" si="1"/>
        <v>23</v>
      </c>
      <c r="K38" s="123">
        <f t="shared" si="2"/>
        <v>16</v>
      </c>
      <c r="L38" s="124" t="str">
        <f t="shared" si="3"/>
        <v>April</v>
      </c>
      <c r="M38" s="118" t="str">
        <f t="shared" si="4"/>
        <v>JV-KB/TK-April-23</v>
      </c>
      <c r="N38" s="115" t="str">
        <f t="shared" si="5"/>
        <v>KB/TK Perawatan Gedung</v>
      </c>
      <c r="O38" s="118" t="s">
        <v>127</v>
      </c>
      <c r="P38" s="125" t="str">
        <f t="shared" si="6"/>
        <v>Perawatan Gedung</v>
      </c>
      <c r="Q38" s="126">
        <f t="shared" si="7"/>
        <v>790000</v>
      </c>
      <c r="R38" s="126">
        <f t="shared" si="8"/>
        <v>790000</v>
      </c>
      <c r="S38" s="115"/>
      <c r="T38" s="118" t="str">
        <f t="shared" si="9"/>
        <v>UNIT</v>
      </c>
      <c r="U38" s="127" t="str">
        <f t="shared" si="10"/>
        <v>UNITKB/TK Perawatan Gedung</v>
      </c>
      <c r="V38" s="111"/>
    </row>
    <row r="39" spans="1:22" ht="18" customHeight="1" x14ac:dyDescent="0.3">
      <c r="B39" s="104">
        <v>46129</v>
      </c>
      <c r="C39" s="155">
        <v>518110</v>
      </c>
      <c r="D39" s="155">
        <v>24</v>
      </c>
      <c r="E39" s="101" t="s">
        <v>163</v>
      </c>
      <c r="F39" s="102"/>
      <c r="G39" s="103">
        <v>350000</v>
      </c>
      <c r="H39" s="158">
        <f t="shared" si="0"/>
        <v>64106560.590000018</v>
      </c>
      <c r="J39" s="122">
        <f t="shared" si="1"/>
        <v>24</v>
      </c>
      <c r="K39" s="123">
        <f t="shared" si="2"/>
        <v>17</v>
      </c>
      <c r="L39" s="124" t="str">
        <f t="shared" si="3"/>
        <v>April</v>
      </c>
      <c r="M39" s="118" t="str">
        <f t="shared" si="4"/>
        <v>JV-KB/TK-April-24</v>
      </c>
      <c r="N39" s="115" t="str">
        <f t="shared" si="5"/>
        <v>KB/TK Pas Photo</v>
      </c>
      <c r="O39" s="118" t="s">
        <v>127</v>
      </c>
      <c r="P39" s="125" t="str">
        <f t="shared" si="6"/>
        <v>Pas Photo</v>
      </c>
      <c r="Q39" s="126">
        <f t="shared" si="7"/>
        <v>350000</v>
      </c>
      <c r="R39" s="126">
        <f t="shared" si="8"/>
        <v>350000</v>
      </c>
      <c r="S39" s="115"/>
      <c r="T39" s="118" t="str">
        <f t="shared" si="9"/>
        <v>UNIT</v>
      </c>
      <c r="U39" s="127" t="str">
        <f t="shared" si="10"/>
        <v>UNITKB/TK Pas Photo</v>
      </c>
      <c r="V39" s="111"/>
    </row>
    <row r="40" spans="1:22" ht="18" customHeight="1" x14ac:dyDescent="0.3">
      <c r="B40" s="104">
        <v>46129</v>
      </c>
      <c r="C40" s="155"/>
      <c r="D40" s="155"/>
      <c r="E40" s="101" t="s">
        <v>247</v>
      </c>
      <c r="F40" s="102">
        <v>51514640</v>
      </c>
      <c r="G40" s="103"/>
      <c r="H40" s="158">
        <f t="shared" si="0"/>
        <v>115621200.59000002</v>
      </c>
      <c r="J40" s="122">
        <f t="shared" si="1"/>
        <v>0</v>
      </c>
      <c r="K40" s="123">
        <f t="shared" si="2"/>
        <v>17</v>
      </c>
      <c r="L40" s="124" t="str">
        <f t="shared" si="3"/>
        <v>April</v>
      </c>
      <c r="M40" s="118" t="str">
        <f t="shared" si="4"/>
        <v xml:space="preserve"> </v>
      </c>
      <c r="N40" s="115" t="str">
        <f t="shared" si="5"/>
        <v>KB/TK Dropping TK bulan April 2026</v>
      </c>
      <c r="O40" s="118" t="s">
        <v>127</v>
      </c>
      <c r="P40" s="125" t="str">
        <f t="shared" si="6"/>
        <v>Dropping TK bulan April 2026</v>
      </c>
      <c r="Q40" s="126">
        <f t="shared" si="7"/>
        <v>51514640</v>
      </c>
      <c r="R40" s="126">
        <f t="shared" si="8"/>
        <v>51514640</v>
      </c>
      <c r="S40" s="115"/>
      <c r="T40" s="118" t="str">
        <f t="shared" si="9"/>
        <v>UNIT</v>
      </c>
      <c r="U40" s="127" t="str">
        <f t="shared" si="10"/>
        <v>UNITKB/TK Dropping TK bulan April 2026</v>
      </c>
      <c r="V40" s="111"/>
    </row>
    <row r="41" spans="1:22" ht="18" customHeight="1" x14ac:dyDescent="0.3">
      <c r="B41" s="104">
        <v>46130</v>
      </c>
      <c r="C41" s="155">
        <v>515107</v>
      </c>
      <c r="D41" s="155">
        <v>25</v>
      </c>
      <c r="E41" s="101" t="s">
        <v>107</v>
      </c>
      <c r="F41" s="102"/>
      <c r="G41" s="102">
        <v>125000</v>
      </c>
      <c r="H41" s="158">
        <f t="shared" si="0"/>
        <v>115496200.59000002</v>
      </c>
      <c r="J41" s="122">
        <f t="shared" si="1"/>
        <v>25</v>
      </c>
      <c r="K41" s="123">
        <f t="shared" si="2"/>
        <v>18</v>
      </c>
      <c r="L41" s="124" t="str">
        <f t="shared" si="3"/>
        <v>April</v>
      </c>
      <c r="M41" s="118" t="str">
        <f t="shared" si="4"/>
        <v>JV-KB/TK-April-25</v>
      </c>
      <c r="N41" s="115" t="str">
        <f t="shared" si="5"/>
        <v>KB/TK Perawatan Elektronik Lain</v>
      </c>
      <c r="O41" s="118" t="s">
        <v>127</v>
      </c>
      <c r="P41" s="125" t="str">
        <f t="shared" si="6"/>
        <v>Perawatan Elektronik Lain</v>
      </c>
      <c r="Q41" s="126">
        <f t="shared" si="7"/>
        <v>125000</v>
      </c>
      <c r="R41" s="126">
        <f t="shared" si="8"/>
        <v>125000</v>
      </c>
      <c r="S41" s="115"/>
      <c r="T41" s="118" t="str">
        <f t="shared" si="9"/>
        <v>UNIT</v>
      </c>
      <c r="U41" s="127" t="str">
        <f t="shared" si="10"/>
        <v>UNITKB/TK Perawatan Elektronik Lain</v>
      </c>
      <c r="V41" s="111"/>
    </row>
    <row r="42" spans="1:22" ht="18" customHeight="1" x14ac:dyDescent="0.3">
      <c r="B42" s="104">
        <v>46130</v>
      </c>
      <c r="C42" s="155">
        <v>515121</v>
      </c>
      <c r="D42" s="155">
        <v>26</v>
      </c>
      <c r="E42" s="101" t="s">
        <v>78</v>
      </c>
      <c r="F42" s="102"/>
      <c r="G42" s="102">
        <v>125000</v>
      </c>
      <c r="H42" s="158">
        <f t="shared" si="0"/>
        <v>115371200.59000002</v>
      </c>
      <c r="J42" s="122">
        <f t="shared" si="1"/>
        <v>26</v>
      </c>
      <c r="K42" s="123">
        <f t="shared" si="2"/>
        <v>18</v>
      </c>
      <c r="L42" s="124" t="str">
        <f t="shared" si="3"/>
        <v>April</v>
      </c>
      <c r="M42" s="118" t="str">
        <f t="shared" si="4"/>
        <v>JV-KB/TK-April-26</v>
      </c>
      <c r="N42" s="115" t="str">
        <f t="shared" si="5"/>
        <v>KB/TK Perawatan Mobil</v>
      </c>
      <c r="O42" s="118" t="s">
        <v>127</v>
      </c>
      <c r="P42" s="125" t="str">
        <f t="shared" si="6"/>
        <v>Perawatan Mobil</v>
      </c>
      <c r="Q42" s="126">
        <f t="shared" si="7"/>
        <v>125000</v>
      </c>
      <c r="R42" s="126">
        <f t="shared" si="8"/>
        <v>125000</v>
      </c>
      <c r="S42" s="115"/>
      <c r="T42" s="118" t="str">
        <f t="shared" si="9"/>
        <v>UNIT</v>
      </c>
      <c r="U42" s="127" t="str">
        <f t="shared" si="10"/>
        <v>UNITKB/TK Perawatan Mobil</v>
      </c>
      <c r="V42" s="111"/>
    </row>
    <row r="43" spans="1:22" ht="18" customHeight="1" x14ac:dyDescent="0.3">
      <c r="B43" s="104">
        <v>46130</v>
      </c>
      <c r="C43" s="155"/>
      <c r="D43" s="155"/>
      <c r="E43" s="156" t="s">
        <v>248</v>
      </c>
      <c r="F43" s="102">
        <v>21000000</v>
      </c>
      <c r="G43" s="103"/>
      <c r="H43" s="158">
        <f t="shared" si="0"/>
        <v>136371200.59000003</v>
      </c>
      <c r="J43" s="122">
        <f t="shared" si="1"/>
        <v>0</v>
      </c>
      <c r="K43" s="123">
        <f t="shared" si="2"/>
        <v>18</v>
      </c>
      <c r="L43" s="124" t="str">
        <f t="shared" si="3"/>
        <v>April</v>
      </c>
      <c r="M43" s="118" t="str">
        <f t="shared" si="4"/>
        <v xml:space="preserve"> </v>
      </c>
      <c r="N43" s="115" t="str">
        <f t="shared" si="5"/>
        <v>KB/TK Pengambilan Droping (untuk Pembelian Tablet)</v>
      </c>
      <c r="O43" s="118" t="s">
        <v>127</v>
      </c>
      <c r="P43" s="125" t="str">
        <f t="shared" si="6"/>
        <v>Pengambilan Droping (untuk Pembelian Tablet)</v>
      </c>
      <c r="Q43" s="126">
        <f t="shared" si="7"/>
        <v>21000000</v>
      </c>
      <c r="R43" s="126">
        <f t="shared" si="8"/>
        <v>21000000</v>
      </c>
      <c r="S43" s="115"/>
      <c r="T43" s="118" t="str">
        <f t="shared" si="9"/>
        <v>UNIT</v>
      </c>
      <c r="U43" s="127" t="str">
        <f t="shared" si="10"/>
        <v>UNITKB/TK Pengambilan Droping (untuk Pembelian Tablet)</v>
      </c>
      <c r="V43" s="111"/>
    </row>
    <row r="44" spans="1:22" ht="18" customHeight="1" x14ac:dyDescent="0.3">
      <c r="B44" s="104">
        <v>46130</v>
      </c>
      <c r="C44" s="155"/>
      <c r="D44" s="155"/>
      <c r="E44" s="156" t="s">
        <v>151</v>
      </c>
      <c r="F44" s="102"/>
      <c r="G44" s="102">
        <v>21000000</v>
      </c>
      <c r="H44" s="158">
        <f t="shared" si="0"/>
        <v>115371200.59000003</v>
      </c>
      <c r="J44" s="122">
        <f t="shared" si="1"/>
        <v>0</v>
      </c>
      <c r="K44" s="123">
        <f t="shared" si="2"/>
        <v>18</v>
      </c>
      <c r="L44" s="124" t="str">
        <f t="shared" si="3"/>
        <v>April</v>
      </c>
      <c r="M44" s="118" t="str">
        <f t="shared" si="4"/>
        <v xml:space="preserve"> </v>
      </c>
      <c r="N44" s="115" t="str">
        <f t="shared" si="5"/>
        <v>KB/TK Diterima kas tunai di Bendahara</v>
      </c>
      <c r="O44" s="118" t="s">
        <v>127</v>
      </c>
      <c r="P44" s="125" t="str">
        <f t="shared" si="6"/>
        <v>Diterima kas tunai di Bendahara</v>
      </c>
      <c r="Q44" s="126">
        <f t="shared" si="7"/>
        <v>21000000</v>
      </c>
      <c r="R44" s="126">
        <f t="shared" si="8"/>
        <v>21000000</v>
      </c>
      <c r="S44" s="115"/>
      <c r="T44" s="118" t="str">
        <f t="shared" si="9"/>
        <v>UNIT</v>
      </c>
      <c r="U44" s="127" t="str">
        <f t="shared" si="10"/>
        <v>UNITKB/TK Diterima kas tunai di Bendahara</v>
      </c>
      <c r="V44" s="111"/>
    </row>
    <row r="45" spans="1:22" ht="18" customHeight="1" x14ac:dyDescent="0.3">
      <c r="B45" s="104">
        <v>46131</v>
      </c>
      <c r="C45" s="155">
        <v>515115</v>
      </c>
      <c r="D45" s="155">
        <v>27</v>
      </c>
      <c r="E45" s="101" t="s">
        <v>72</v>
      </c>
      <c r="F45" s="102"/>
      <c r="G45" s="102">
        <v>240000</v>
      </c>
      <c r="H45" s="158">
        <f t="shared" si="0"/>
        <v>115131200.59000003</v>
      </c>
      <c r="J45" s="122">
        <f t="shared" si="1"/>
        <v>27</v>
      </c>
      <c r="K45" s="123">
        <f t="shared" si="2"/>
        <v>19</v>
      </c>
      <c r="L45" s="124" t="str">
        <f t="shared" si="3"/>
        <v>April</v>
      </c>
      <c r="M45" s="118" t="str">
        <f t="shared" si="4"/>
        <v>JV-KB/TK-April-27</v>
      </c>
      <c r="N45" s="115" t="str">
        <f t="shared" si="5"/>
        <v>KB/TK Perawatan Kebun dan Taman</v>
      </c>
      <c r="O45" s="118" t="s">
        <v>127</v>
      </c>
      <c r="P45" s="125" t="str">
        <f t="shared" si="6"/>
        <v>Perawatan Kebun dan Taman</v>
      </c>
      <c r="Q45" s="126">
        <f t="shared" si="7"/>
        <v>240000</v>
      </c>
      <c r="R45" s="126">
        <f t="shared" si="8"/>
        <v>240000</v>
      </c>
      <c r="S45" s="115"/>
      <c r="T45" s="118" t="str">
        <f t="shared" si="9"/>
        <v>UNIT</v>
      </c>
      <c r="U45" s="127" t="str">
        <f t="shared" si="10"/>
        <v>UNITKB/TK Perawatan Kebun dan Taman</v>
      </c>
      <c r="V45" s="111"/>
    </row>
    <row r="46" spans="1:22" ht="18" customHeight="1" x14ac:dyDescent="0.3">
      <c r="B46" s="104">
        <v>46132</v>
      </c>
      <c r="C46" s="155">
        <v>515110</v>
      </c>
      <c r="D46" s="155">
        <v>28</v>
      </c>
      <c r="E46" s="101" t="s">
        <v>65</v>
      </c>
      <c r="F46" s="102"/>
      <c r="G46" s="102">
        <v>260000</v>
      </c>
      <c r="H46" s="158">
        <f t="shared" si="0"/>
        <v>114871200.59000003</v>
      </c>
      <c r="J46" s="122">
        <f t="shared" si="1"/>
        <v>28</v>
      </c>
      <c r="K46" s="123">
        <f t="shared" si="2"/>
        <v>20</v>
      </c>
      <c r="L46" s="124" t="str">
        <f t="shared" si="3"/>
        <v>April</v>
      </c>
      <c r="M46" s="118" t="str">
        <f t="shared" si="4"/>
        <v>JV-KB/TK-April-28</v>
      </c>
      <c r="N46" s="115" t="str">
        <f t="shared" si="5"/>
        <v>KB/TK Perawatan Jaringan Air</v>
      </c>
      <c r="O46" s="118" t="s">
        <v>127</v>
      </c>
      <c r="P46" s="125" t="str">
        <f t="shared" si="6"/>
        <v>Perawatan Jaringan Air</v>
      </c>
      <c r="Q46" s="126">
        <f t="shared" si="7"/>
        <v>260000</v>
      </c>
      <c r="R46" s="126">
        <f t="shared" si="8"/>
        <v>260000</v>
      </c>
      <c r="S46" s="115"/>
      <c r="T46" s="118" t="str">
        <f t="shared" si="9"/>
        <v>UNIT</v>
      </c>
      <c r="U46" s="127" t="str">
        <f t="shared" si="10"/>
        <v>UNITKB/TK Perawatan Jaringan Air</v>
      </c>
      <c r="V46" s="111"/>
    </row>
    <row r="47" spans="1:22" ht="18" customHeight="1" x14ac:dyDescent="0.3">
      <c r="B47" s="104">
        <v>46133</v>
      </c>
      <c r="C47" s="155">
        <v>540237</v>
      </c>
      <c r="D47" s="155">
        <v>29</v>
      </c>
      <c r="E47" s="101" t="s">
        <v>251</v>
      </c>
      <c r="F47" s="102"/>
      <c r="G47" s="102">
        <v>20933200</v>
      </c>
      <c r="H47" s="158">
        <f t="shared" si="0"/>
        <v>93938000.590000033</v>
      </c>
      <c r="J47" s="122">
        <f t="shared" si="1"/>
        <v>29</v>
      </c>
      <c r="K47" s="123">
        <f t="shared" si="2"/>
        <v>21</v>
      </c>
      <c r="L47" s="124" t="str">
        <f t="shared" si="3"/>
        <v>April</v>
      </c>
      <c r="M47" s="118" t="str">
        <f t="shared" si="4"/>
        <v>JV-KB/TK-April-29</v>
      </c>
      <c r="N47" s="115" t="str">
        <f t="shared" si="5"/>
        <v>KB/TK Tablet</v>
      </c>
      <c r="O47" s="118" t="s">
        <v>127</v>
      </c>
      <c r="P47" s="125" t="str">
        <f t="shared" si="6"/>
        <v>Tablet</v>
      </c>
      <c r="Q47" s="126">
        <f t="shared" si="7"/>
        <v>20933200</v>
      </c>
      <c r="R47" s="126">
        <f t="shared" si="8"/>
        <v>20933200</v>
      </c>
      <c r="S47" s="115"/>
      <c r="T47" s="118" t="str">
        <f t="shared" si="9"/>
        <v>UNIT</v>
      </c>
      <c r="U47" s="127" t="str">
        <f t="shared" si="10"/>
        <v>UNITKB/TK Tablet</v>
      </c>
      <c r="V47" s="111"/>
    </row>
    <row r="48" spans="1:22" ht="18" customHeight="1" x14ac:dyDescent="0.3">
      <c r="B48" s="104">
        <v>46133</v>
      </c>
      <c r="C48" s="155"/>
      <c r="D48" s="155"/>
      <c r="E48" s="156" t="s">
        <v>232</v>
      </c>
      <c r="F48" s="102">
        <v>20000000</v>
      </c>
      <c r="G48" s="103"/>
      <c r="H48" s="158">
        <f t="shared" si="0"/>
        <v>113938000.59000003</v>
      </c>
      <c r="J48" s="122">
        <f t="shared" si="1"/>
        <v>0</v>
      </c>
      <c r="K48" s="123">
        <f t="shared" si="2"/>
        <v>21</v>
      </c>
      <c r="L48" s="124" t="str">
        <f t="shared" si="3"/>
        <v>April</v>
      </c>
      <c r="M48" s="118" t="str">
        <f t="shared" si="4"/>
        <v xml:space="preserve"> </v>
      </c>
      <c r="N48" s="115" t="str">
        <f t="shared" si="5"/>
        <v>KB/TK Pengambilan Droping (Operasional Sekolah)</v>
      </c>
      <c r="O48" s="118" t="s">
        <v>127</v>
      </c>
      <c r="P48" s="125" t="str">
        <f t="shared" si="6"/>
        <v>Pengambilan Droping (Operasional Sekolah)</v>
      </c>
      <c r="Q48" s="126">
        <f t="shared" si="7"/>
        <v>20000000</v>
      </c>
      <c r="R48" s="126">
        <f t="shared" si="8"/>
        <v>20000000</v>
      </c>
      <c r="S48" s="115"/>
      <c r="T48" s="118" t="str">
        <f t="shared" si="9"/>
        <v>UNIT</v>
      </c>
      <c r="U48" s="127" t="str">
        <f t="shared" si="10"/>
        <v>UNITKB/TK Pengambilan Droping (Operasional Sekolah)</v>
      </c>
      <c r="V48" s="111"/>
    </row>
    <row r="49" spans="2:22" ht="18" customHeight="1" x14ac:dyDescent="0.3">
      <c r="B49" s="104">
        <v>46133</v>
      </c>
      <c r="C49" s="155"/>
      <c r="D49" s="155"/>
      <c r="E49" s="156" t="s">
        <v>151</v>
      </c>
      <c r="F49" s="102"/>
      <c r="G49" s="102">
        <v>20000000</v>
      </c>
      <c r="H49" s="158">
        <f t="shared" si="0"/>
        <v>93938000.590000033</v>
      </c>
      <c r="J49" s="122">
        <f t="shared" si="1"/>
        <v>0</v>
      </c>
      <c r="K49" s="123">
        <f t="shared" si="2"/>
        <v>21</v>
      </c>
      <c r="L49" s="124" t="str">
        <f t="shared" si="3"/>
        <v>April</v>
      </c>
      <c r="M49" s="118" t="str">
        <f t="shared" si="4"/>
        <v xml:space="preserve"> </v>
      </c>
      <c r="N49" s="115" t="str">
        <f t="shared" si="5"/>
        <v>KB/TK Diterima kas tunai di Bendahara</v>
      </c>
      <c r="O49" s="118" t="s">
        <v>127</v>
      </c>
      <c r="P49" s="125" t="str">
        <f t="shared" si="6"/>
        <v>Diterima kas tunai di Bendahara</v>
      </c>
      <c r="Q49" s="126">
        <f t="shared" si="7"/>
        <v>20000000</v>
      </c>
      <c r="R49" s="126">
        <f t="shared" si="8"/>
        <v>20000000</v>
      </c>
      <c r="S49" s="115"/>
      <c r="T49" s="118" t="str">
        <f t="shared" si="9"/>
        <v>UNIT</v>
      </c>
      <c r="U49" s="127" t="str">
        <f t="shared" si="10"/>
        <v>UNITKB/TK Diterima kas tunai di Bendahara</v>
      </c>
      <c r="V49" s="111"/>
    </row>
    <row r="50" spans="2:22" ht="18" customHeight="1" x14ac:dyDescent="0.3">
      <c r="B50" s="104">
        <v>46134</v>
      </c>
      <c r="C50" s="155">
        <v>511402</v>
      </c>
      <c r="D50" s="155">
        <v>30</v>
      </c>
      <c r="E50" s="101" t="s">
        <v>81</v>
      </c>
      <c r="F50" s="102"/>
      <c r="G50" s="102">
        <v>200000</v>
      </c>
      <c r="H50" s="158">
        <f t="shared" si="0"/>
        <v>93738000.590000033</v>
      </c>
      <c r="J50" s="122">
        <f t="shared" si="1"/>
        <v>30</v>
      </c>
      <c r="K50" s="123">
        <f t="shared" si="2"/>
        <v>22</v>
      </c>
      <c r="L50" s="124" t="str">
        <f t="shared" si="3"/>
        <v>April</v>
      </c>
      <c r="M50" s="118" t="str">
        <f t="shared" si="4"/>
        <v>JV-KB/TK-April-30</v>
      </c>
      <c r="N50" s="115" t="str">
        <f t="shared" si="5"/>
        <v>KB/TK Persiapan Lomba / pembinaan</v>
      </c>
      <c r="O50" s="118" t="s">
        <v>127</v>
      </c>
      <c r="P50" s="125" t="str">
        <f t="shared" si="6"/>
        <v>Persiapan Lomba / pembinaan</v>
      </c>
      <c r="Q50" s="126">
        <f t="shared" si="7"/>
        <v>200000</v>
      </c>
      <c r="R50" s="126">
        <f t="shared" si="8"/>
        <v>200000</v>
      </c>
      <c r="S50" s="115"/>
      <c r="T50" s="118" t="str">
        <f t="shared" si="9"/>
        <v>UNIT</v>
      </c>
      <c r="U50" s="127" t="str">
        <f t="shared" si="10"/>
        <v>UNITKB/TK Persiapan Lomba / pembinaan</v>
      </c>
      <c r="V50" s="111"/>
    </row>
    <row r="51" spans="2:22" ht="18" customHeight="1" x14ac:dyDescent="0.3">
      <c r="B51" s="104">
        <v>46134</v>
      </c>
      <c r="C51" s="155">
        <v>516250</v>
      </c>
      <c r="D51" s="155">
        <v>31</v>
      </c>
      <c r="E51" s="101" t="s">
        <v>103</v>
      </c>
      <c r="F51" s="102"/>
      <c r="G51" s="102">
        <v>78000</v>
      </c>
      <c r="H51" s="158">
        <f t="shared" si="0"/>
        <v>93660000.590000033</v>
      </c>
      <c r="J51" s="122">
        <f t="shared" si="1"/>
        <v>31</v>
      </c>
      <c r="K51" s="123">
        <f t="shared" si="2"/>
        <v>22</v>
      </c>
      <c r="L51" s="124" t="str">
        <f t="shared" si="3"/>
        <v>April</v>
      </c>
      <c r="M51" s="118" t="str">
        <f t="shared" si="4"/>
        <v>JV-KB/TK-April-31</v>
      </c>
      <c r="N51" s="115" t="str">
        <f t="shared" si="5"/>
        <v>KB/TK Sistem Informasi Manajemen (SIM) atau Humas Sekolah</v>
      </c>
      <c r="O51" s="118" t="s">
        <v>127</v>
      </c>
      <c r="P51" s="125" t="str">
        <f t="shared" si="6"/>
        <v>Sistem Informasi Manajemen (SIM) atau Humas Sekolah</v>
      </c>
      <c r="Q51" s="126">
        <f t="shared" si="7"/>
        <v>78000</v>
      </c>
      <c r="R51" s="126">
        <f t="shared" si="8"/>
        <v>78000</v>
      </c>
      <c r="S51" s="115"/>
      <c r="T51" s="118" t="str">
        <f t="shared" si="9"/>
        <v>UNIT</v>
      </c>
      <c r="U51" s="127" t="str">
        <f t="shared" si="10"/>
        <v>UNITKB/TK Sistem Informasi Manajemen (SIM) atau Humas Sekolah</v>
      </c>
      <c r="V51" s="111"/>
    </row>
    <row r="52" spans="2:22" ht="18" customHeight="1" x14ac:dyDescent="0.3">
      <c r="B52" s="104">
        <v>46134</v>
      </c>
      <c r="C52" s="155">
        <v>530304</v>
      </c>
      <c r="D52" s="155">
        <v>32</v>
      </c>
      <c r="E52" s="101" t="s">
        <v>147</v>
      </c>
      <c r="F52" s="102"/>
      <c r="G52" s="102">
        <v>231300</v>
      </c>
      <c r="H52" s="158">
        <f t="shared" si="0"/>
        <v>93428700.590000033</v>
      </c>
      <c r="J52" s="122">
        <f t="shared" si="1"/>
        <v>32</v>
      </c>
      <c r="K52" s="123">
        <f t="shared" si="2"/>
        <v>22</v>
      </c>
      <c r="L52" s="124" t="str">
        <f t="shared" si="3"/>
        <v>April</v>
      </c>
      <c r="M52" s="118" t="str">
        <f t="shared" si="4"/>
        <v>JV-KB/TK-April-32</v>
      </c>
      <c r="N52" s="115" t="str">
        <f t="shared" si="5"/>
        <v>KB/TK Batu Baterai</v>
      </c>
      <c r="O52" s="118" t="s">
        <v>127</v>
      </c>
      <c r="P52" s="125" t="str">
        <f t="shared" si="6"/>
        <v>Batu Baterai</v>
      </c>
      <c r="Q52" s="126">
        <f t="shared" si="7"/>
        <v>231300</v>
      </c>
      <c r="R52" s="126">
        <f t="shared" si="8"/>
        <v>231300</v>
      </c>
      <c r="S52" s="115"/>
      <c r="T52" s="118" t="str">
        <f t="shared" si="9"/>
        <v>UNIT</v>
      </c>
      <c r="U52" s="127" t="str">
        <f t="shared" si="10"/>
        <v>UNITKB/TK Batu Baterai</v>
      </c>
      <c r="V52" s="111"/>
    </row>
    <row r="53" spans="2:22" ht="18" customHeight="1" x14ac:dyDescent="0.3">
      <c r="B53" s="104">
        <v>46134</v>
      </c>
      <c r="C53" s="155">
        <v>530701</v>
      </c>
      <c r="D53" s="155">
        <v>33</v>
      </c>
      <c r="E53" s="101" t="s">
        <v>33</v>
      </c>
      <c r="F53" s="102"/>
      <c r="G53" s="102">
        <v>62600</v>
      </c>
      <c r="H53" s="158">
        <f t="shared" si="0"/>
        <v>93366100.590000033</v>
      </c>
      <c r="J53" s="122">
        <f t="shared" si="1"/>
        <v>33</v>
      </c>
      <c r="K53" s="123">
        <f t="shared" si="2"/>
        <v>22</v>
      </c>
      <c r="L53" s="124" t="str">
        <f t="shared" si="3"/>
        <v>April</v>
      </c>
      <c r="M53" s="118" t="str">
        <f t="shared" si="4"/>
        <v>JV-KB/TK-April-33</v>
      </c>
      <c r="N53" s="115" t="str">
        <f t="shared" si="5"/>
        <v xml:space="preserve">KB/TK Air mineral galon </v>
      </c>
      <c r="O53" s="118" t="s">
        <v>127</v>
      </c>
      <c r="P53" s="125" t="str">
        <f t="shared" si="6"/>
        <v xml:space="preserve">Air mineral galon </v>
      </c>
      <c r="Q53" s="126">
        <f t="shared" si="7"/>
        <v>62600</v>
      </c>
      <c r="R53" s="126">
        <f t="shared" si="8"/>
        <v>62600</v>
      </c>
      <c r="S53" s="115"/>
      <c r="T53" s="118" t="str">
        <f t="shared" si="9"/>
        <v>UNIT</v>
      </c>
      <c r="U53" s="127" t="str">
        <f t="shared" si="10"/>
        <v xml:space="preserve">UNITKB/TK Air mineral galon </v>
      </c>
      <c r="V53" s="111"/>
    </row>
    <row r="54" spans="2:22" ht="18" customHeight="1" x14ac:dyDescent="0.3">
      <c r="B54" s="104">
        <v>46134</v>
      </c>
      <c r="C54" s="155"/>
      <c r="D54" s="155"/>
      <c r="E54" s="156" t="s">
        <v>232</v>
      </c>
      <c r="F54" s="102">
        <v>5000000</v>
      </c>
      <c r="G54" s="103"/>
      <c r="H54" s="158">
        <f t="shared" si="0"/>
        <v>98366100.590000033</v>
      </c>
      <c r="J54" s="122">
        <f t="shared" si="1"/>
        <v>0</v>
      </c>
      <c r="K54" s="123">
        <f t="shared" si="2"/>
        <v>22</v>
      </c>
      <c r="L54" s="124" t="str">
        <f t="shared" si="3"/>
        <v>April</v>
      </c>
      <c r="M54" s="118" t="str">
        <f t="shared" si="4"/>
        <v xml:space="preserve"> </v>
      </c>
      <c r="N54" s="115" t="str">
        <f t="shared" si="5"/>
        <v>KB/TK Pengambilan Droping (Operasional Sekolah)</v>
      </c>
      <c r="O54" s="118" t="s">
        <v>127</v>
      </c>
      <c r="P54" s="125" t="str">
        <f t="shared" si="6"/>
        <v>Pengambilan Droping (Operasional Sekolah)</v>
      </c>
      <c r="Q54" s="126">
        <f t="shared" si="7"/>
        <v>5000000</v>
      </c>
      <c r="R54" s="126">
        <f t="shared" si="8"/>
        <v>5000000</v>
      </c>
      <c r="S54" s="115"/>
      <c r="T54" s="118" t="str">
        <f t="shared" si="9"/>
        <v>UNIT</v>
      </c>
      <c r="U54" s="127" t="str">
        <f t="shared" si="10"/>
        <v>UNITKB/TK Pengambilan Droping (Operasional Sekolah)</v>
      </c>
      <c r="V54" s="111"/>
    </row>
    <row r="55" spans="2:22" ht="18" customHeight="1" x14ac:dyDescent="0.3">
      <c r="B55" s="104">
        <v>46134</v>
      </c>
      <c r="C55" s="155"/>
      <c r="D55" s="155"/>
      <c r="E55" s="156" t="s">
        <v>151</v>
      </c>
      <c r="F55" s="102"/>
      <c r="G55" s="102">
        <v>5000000</v>
      </c>
      <c r="H55" s="158">
        <f t="shared" si="0"/>
        <v>93366100.590000033</v>
      </c>
      <c r="J55" s="122">
        <f t="shared" si="1"/>
        <v>0</v>
      </c>
      <c r="K55" s="123">
        <f t="shared" si="2"/>
        <v>22</v>
      </c>
      <c r="L55" s="124" t="str">
        <f t="shared" si="3"/>
        <v>April</v>
      </c>
      <c r="M55" s="118" t="str">
        <f t="shared" si="4"/>
        <v xml:space="preserve"> </v>
      </c>
      <c r="N55" s="115" t="str">
        <f t="shared" si="5"/>
        <v>KB/TK Diterima kas tunai di Bendahara</v>
      </c>
      <c r="O55" s="118" t="s">
        <v>127</v>
      </c>
      <c r="P55" s="125" t="str">
        <f t="shared" si="6"/>
        <v>Diterima kas tunai di Bendahara</v>
      </c>
      <c r="Q55" s="126">
        <f t="shared" si="7"/>
        <v>5000000</v>
      </c>
      <c r="R55" s="126">
        <f t="shared" si="8"/>
        <v>5000000</v>
      </c>
      <c r="S55" s="115"/>
      <c r="T55" s="118" t="str">
        <f t="shared" si="9"/>
        <v>UNIT</v>
      </c>
      <c r="U55" s="127" t="str">
        <f t="shared" si="10"/>
        <v>UNITKB/TK Diterima kas tunai di Bendahara</v>
      </c>
      <c r="V55" s="111"/>
    </row>
    <row r="56" spans="2:22" ht="18" customHeight="1" x14ac:dyDescent="0.3">
      <c r="B56" s="104">
        <v>46135</v>
      </c>
      <c r="C56" s="155">
        <v>516040</v>
      </c>
      <c r="D56" s="155">
        <v>34</v>
      </c>
      <c r="E56" s="101" t="s">
        <v>133</v>
      </c>
      <c r="F56" s="102"/>
      <c r="G56" s="102">
        <v>222200</v>
      </c>
      <c r="H56" s="158">
        <f t="shared" si="0"/>
        <v>93143900.590000033</v>
      </c>
      <c r="J56" s="122">
        <f t="shared" si="1"/>
        <v>34</v>
      </c>
      <c r="K56" s="123">
        <f t="shared" si="2"/>
        <v>23</v>
      </c>
      <c r="L56" s="124" t="str">
        <f t="shared" si="3"/>
        <v>April</v>
      </c>
      <c r="M56" s="118" t="str">
        <f t="shared" si="4"/>
        <v>JV-KB/TK-April-34</v>
      </c>
      <c r="N56" s="115" t="str">
        <f t="shared" si="5"/>
        <v>KB/TK Desain Kelas</v>
      </c>
      <c r="O56" s="118" t="s">
        <v>127</v>
      </c>
      <c r="P56" s="125" t="str">
        <f t="shared" si="6"/>
        <v>Desain Kelas</v>
      </c>
      <c r="Q56" s="126">
        <f t="shared" si="7"/>
        <v>222200</v>
      </c>
      <c r="R56" s="126">
        <f t="shared" si="8"/>
        <v>222200</v>
      </c>
      <c r="S56" s="115"/>
      <c r="T56" s="118" t="str">
        <f t="shared" si="9"/>
        <v>UNIT</v>
      </c>
      <c r="U56" s="127" t="str">
        <f t="shared" si="10"/>
        <v>UNITKB/TK Desain Kelas</v>
      </c>
      <c r="V56" s="111"/>
    </row>
    <row r="57" spans="2:22" ht="18" customHeight="1" x14ac:dyDescent="0.3">
      <c r="B57" s="104">
        <v>46135</v>
      </c>
      <c r="C57" s="155">
        <v>530202</v>
      </c>
      <c r="D57" s="155">
        <v>35</v>
      </c>
      <c r="E57" s="101" t="s">
        <v>20</v>
      </c>
      <c r="F57" s="102"/>
      <c r="G57" s="102">
        <v>577500</v>
      </c>
      <c r="H57" s="158">
        <f t="shared" si="0"/>
        <v>92566400.590000033</v>
      </c>
      <c r="J57" s="122">
        <f t="shared" si="1"/>
        <v>35</v>
      </c>
      <c r="K57" s="123">
        <f t="shared" si="2"/>
        <v>23</v>
      </c>
      <c r="L57" s="124" t="str">
        <f t="shared" si="3"/>
        <v>April</v>
      </c>
      <c r="M57" s="118" t="str">
        <f t="shared" si="4"/>
        <v>JV-KB/TK-April-35</v>
      </c>
      <c r="N57" s="115" t="str">
        <f t="shared" si="5"/>
        <v>KB/TK Alat kebersihan</v>
      </c>
      <c r="O57" s="118" t="s">
        <v>127</v>
      </c>
      <c r="P57" s="125" t="str">
        <f t="shared" si="6"/>
        <v>Alat kebersihan</v>
      </c>
      <c r="Q57" s="126">
        <f t="shared" si="7"/>
        <v>577500</v>
      </c>
      <c r="R57" s="126">
        <f t="shared" si="8"/>
        <v>577500</v>
      </c>
      <c r="S57" s="115"/>
      <c r="T57" s="118" t="str">
        <f t="shared" si="9"/>
        <v>UNIT</v>
      </c>
      <c r="U57" s="127" t="str">
        <f t="shared" si="10"/>
        <v>UNITKB/TK Alat kebersihan</v>
      </c>
      <c r="V57" s="111"/>
    </row>
    <row r="58" spans="2:22" ht="18" customHeight="1" x14ac:dyDescent="0.3">
      <c r="B58" s="104">
        <v>46135</v>
      </c>
      <c r="C58" s="155">
        <v>530303</v>
      </c>
      <c r="D58" s="155">
        <v>36</v>
      </c>
      <c r="E58" s="101" t="s">
        <v>71</v>
      </c>
      <c r="F58" s="102"/>
      <c r="G58" s="102">
        <v>608700</v>
      </c>
      <c r="H58" s="158">
        <f t="shared" si="0"/>
        <v>91957700.590000033</v>
      </c>
      <c r="J58" s="122">
        <f t="shared" si="1"/>
        <v>36</v>
      </c>
      <c r="K58" s="123">
        <f t="shared" si="2"/>
        <v>23</v>
      </c>
      <c r="L58" s="124" t="str">
        <f t="shared" si="3"/>
        <v>April</v>
      </c>
      <c r="M58" s="118" t="str">
        <f t="shared" si="4"/>
        <v>JV-KB/TK-April-36</v>
      </c>
      <c r="N58" s="115" t="str">
        <f t="shared" si="5"/>
        <v>KB/TK Bahan media pembelajaran habis pakai</v>
      </c>
      <c r="O58" s="118" t="s">
        <v>127</v>
      </c>
      <c r="P58" s="125" t="str">
        <f t="shared" si="6"/>
        <v>Bahan media pembelajaran habis pakai</v>
      </c>
      <c r="Q58" s="126">
        <f t="shared" si="7"/>
        <v>608700</v>
      </c>
      <c r="R58" s="126">
        <f t="shared" si="8"/>
        <v>608700</v>
      </c>
      <c r="S58" s="115"/>
      <c r="T58" s="118" t="str">
        <f t="shared" si="9"/>
        <v>UNIT</v>
      </c>
      <c r="U58" s="127" t="str">
        <f t="shared" si="10"/>
        <v>UNITKB/TK Bahan media pembelajaran habis pakai</v>
      </c>
      <c r="V58" s="111"/>
    </row>
    <row r="59" spans="2:22" ht="18" customHeight="1" x14ac:dyDescent="0.3">
      <c r="B59" s="104">
        <v>46135</v>
      </c>
      <c r="C59" s="155">
        <v>531010</v>
      </c>
      <c r="D59" s="155">
        <v>37</v>
      </c>
      <c r="E59" s="101" t="s">
        <v>203</v>
      </c>
      <c r="F59" s="102"/>
      <c r="G59" s="102">
        <v>427700</v>
      </c>
      <c r="H59" s="158">
        <f t="shared" si="0"/>
        <v>91530000.590000033</v>
      </c>
      <c r="J59" s="122">
        <f t="shared" si="1"/>
        <v>37</v>
      </c>
      <c r="K59" s="123">
        <f t="shared" si="2"/>
        <v>23</v>
      </c>
      <c r="L59" s="124" t="str">
        <f t="shared" si="3"/>
        <v>April</v>
      </c>
      <c r="M59" s="118" t="str">
        <f t="shared" si="4"/>
        <v>JV-KB/TK-April-37</v>
      </c>
      <c r="N59" s="115" t="str">
        <f t="shared" si="5"/>
        <v>KB/TK Operasional Mobil Sekolah/LPP</v>
      </c>
      <c r="O59" s="118" t="s">
        <v>127</v>
      </c>
      <c r="P59" s="125" t="str">
        <f t="shared" si="6"/>
        <v>Operasional Mobil Sekolah/LPP</v>
      </c>
      <c r="Q59" s="126">
        <f t="shared" si="7"/>
        <v>427700</v>
      </c>
      <c r="R59" s="126">
        <f t="shared" si="8"/>
        <v>427700</v>
      </c>
      <c r="S59" s="115"/>
      <c r="T59" s="118" t="str">
        <f t="shared" si="9"/>
        <v>UNIT</v>
      </c>
      <c r="U59" s="127" t="str">
        <f t="shared" si="10"/>
        <v>UNITKB/TK Operasional Mobil Sekolah/LPP</v>
      </c>
      <c r="V59" s="111"/>
    </row>
    <row r="60" spans="2:22" ht="18" customHeight="1" x14ac:dyDescent="0.3">
      <c r="B60" s="104">
        <v>46139</v>
      </c>
      <c r="C60" s="155">
        <v>530218</v>
      </c>
      <c r="D60" s="155">
        <v>38</v>
      </c>
      <c r="E60" s="101" t="s">
        <v>36</v>
      </c>
      <c r="F60" s="102"/>
      <c r="G60" s="102">
        <v>250000</v>
      </c>
      <c r="H60" s="158">
        <f t="shared" si="0"/>
        <v>91280000.590000033</v>
      </c>
      <c r="J60" s="122">
        <f t="shared" si="1"/>
        <v>38</v>
      </c>
      <c r="K60" s="123">
        <f t="shared" si="2"/>
        <v>27</v>
      </c>
      <c r="L60" s="124" t="str">
        <f t="shared" si="3"/>
        <v>April</v>
      </c>
      <c r="M60" s="118" t="str">
        <f t="shared" si="4"/>
        <v>JV-KB/TK-April-38</v>
      </c>
      <c r="N60" s="115" t="str">
        <f t="shared" si="5"/>
        <v>KB/TK Refill Gas</v>
      </c>
      <c r="O60" s="118" t="s">
        <v>127</v>
      </c>
      <c r="P60" s="125" t="str">
        <f t="shared" si="6"/>
        <v>Refill Gas</v>
      </c>
      <c r="Q60" s="126">
        <f t="shared" si="7"/>
        <v>250000</v>
      </c>
      <c r="R60" s="126">
        <f t="shared" si="8"/>
        <v>250000</v>
      </c>
      <c r="S60" s="115"/>
      <c r="T60" s="118" t="str">
        <f t="shared" si="9"/>
        <v>UNIT</v>
      </c>
      <c r="U60" s="127" t="str">
        <f t="shared" si="10"/>
        <v>UNITKB/TK Refill Gas</v>
      </c>
      <c r="V60" s="111"/>
    </row>
    <row r="61" spans="2:22" ht="18" customHeight="1" x14ac:dyDescent="0.3">
      <c r="B61" s="104">
        <v>46139</v>
      </c>
      <c r="C61" s="155">
        <v>530707</v>
      </c>
      <c r="D61" s="155">
        <v>39</v>
      </c>
      <c r="E61" s="101" t="s">
        <v>64</v>
      </c>
      <c r="F61" s="102"/>
      <c r="G61" s="102">
        <v>539200</v>
      </c>
      <c r="H61" s="158">
        <f t="shared" si="0"/>
        <v>90740800.590000033</v>
      </c>
      <c r="J61" s="122">
        <f t="shared" si="1"/>
        <v>39</v>
      </c>
      <c r="K61" s="123">
        <f t="shared" si="2"/>
        <v>27</v>
      </c>
      <c r="L61" s="124" t="str">
        <f t="shared" si="3"/>
        <v>April</v>
      </c>
      <c r="M61" s="118" t="str">
        <f t="shared" si="4"/>
        <v>JV-KB/TK-April-39</v>
      </c>
      <c r="N61" s="115" t="str">
        <f t="shared" si="5"/>
        <v>KB/TK Kunjungan Tamu</v>
      </c>
      <c r="O61" s="118" t="s">
        <v>127</v>
      </c>
      <c r="P61" s="125" t="str">
        <f t="shared" si="6"/>
        <v>Kunjungan Tamu</v>
      </c>
      <c r="Q61" s="126">
        <f t="shared" si="7"/>
        <v>539200</v>
      </c>
      <c r="R61" s="126">
        <f t="shared" si="8"/>
        <v>539200</v>
      </c>
      <c r="S61" s="115"/>
      <c r="T61" s="118" t="str">
        <f t="shared" si="9"/>
        <v>UNIT</v>
      </c>
      <c r="U61" s="127" t="str">
        <f t="shared" si="10"/>
        <v>UNITKB/TK Kunjungan Tamu</v>
      </c>
      <c r="V61" s="111"/>
    </row>
    <row r="62" spans="2:22" ht="18" customHeight="1" x14ac:dyDescent="0.3">
      <c r="B62" s="104">
        <v>46141</v>
      </c>
      <c r="C62" s="155">
        <v>511107</v>
      </c>
      <c r="D62" s="155">
        <v>40</v>
      </c>
      <c r="E62" s="101" t="s">
        <v>99</v>
      </c>
      <c r="F62" s="102"/>
      <c r="G62" s="102">
        <v>1083100</v>
      </c>
      <c r="H62" s="158">
        <f t="shared" si="0"/>
        <v>89657700.590000033</v>
      </c>
      <c r="J62" s="122">
        <f t="shared" si="1"/>
        <v>40</v>
      </c>
      <c r="K62" s="123">
        <f t="shared" si="2"/>
        <v>29</v>
      </c>
      <c r="L62" s="124" t="str">
        <f t="shared" si="3"/>
        <v>April</v>
      </c>
      <c r="M62" s="118" t="str">
        <f t="shared" si="4"/>
        <v>JV-KB/TK-April-40</v>
      </c>
      <c r="N62" s="115" t="str">
        <f t="shared" si="5"/>
        <v>KB/TK Happy Day (Batike inyong / Cita-citaku / Aksiku)</v>
      </c>
      <c r="O62" s="118" t="s">
        <v>127</v>
      </c>
      <c r="P62" s="125" t="str">
        <f t="shared" si="6"/>
        <v>Happy Day (Batike inyong / Cita-citaku / Aksiku)</v>
      </c>
      <c r="Q62" s="126">
        <f t="shared" si="7"/>
        <v>1083100</v>
      </c>
      <c r="R62" s="126">
        <f t="shared" si="8"/>
        <v>1083100</v>
      </c>
      <c r="S62" s="115"/>
      <c r="T62" s="118" t="str">
        <f t="shared" si="9"/>
        <v>UNIT</v>
      </c>
      <c r="U62" s="127" t="str">
        <f t="shared" si="10"/>
        <v>UNITKB/TK Happy Day (Batike inyong / Cita-citaku / Aksiku)</v>
      </c>
      <c r="V62" s="111"/>
    </row>
    <row r="63" spans="2:22" ht="18" customHeight="1" x14ac:dyDescent="0.3">
      <c r="B63" s="104">
        <v>46141</v>
      </c>
      <c r="C63" s="155">
        <v>515113</v>
      </c>
      <c r="D63" s="155">
        <v>41</v>
      </c>
      <c r="E63" s="101" t="s">
        <v>35</v>
      </c>
      <c r="F63" s="102"/>
      <c r="G63" s="102">
        <v>186000</v>
      </c>
      <c r="H63" s="158">
        <f t="shared" si="0"/>
        <v>89471700.590000033</v>
      </c>
      <c r="J63" s="122">
        <f t="shared" si="1"/>
        <v>41</v>
      </c>
      <c r="K63" s="123">
        <f t="shared" si="2"/>
        <v>29</v>
      </c>
      <c r="L63" s="124" t="str">
        <f t="shared" si="3"/>
        <v>April</v>
      </c>
      <c r="M63" s="118" t="str">
        <f t="shared" si="4"/>
        <v>JV-KB/TK-April-41</v>
      </c>
      <c r="N63" s="115" t="str">
        <f t="shared" si="5"/>
        <v>KB/TK Perawatan Jaringan Listrik</v>
      </c>
      <c r="O63" s="118" t="s">
        <v>127</v>
      </c>
      <c r="P63" s="125" t="str">
        <f t="shared" si="6"/>
        <v>Perawatan Jaringan Listrik</v>
      </c>
      <c r="Q63" s="126">
        <f t="shared" si="7"/>
        <v>186000</v>
      </c>
      <c r="R63" s="126">
        <f t="shared" si="8"/>
        <v>186000</v>
      </c>
      <c r="S63" s="115"/>
      <c r="T63" s="118" t="str">
        <f t="shared" si="9"/>
        <v>UNIT</v>
      </c>
      <c r="U63" s="127" t="str">
        <f t="shared" si="10"/>
        <v>UNITKB/TK Perawatan Jaringan Listrik</v>
      </c>
      <c r="V63" s="111"/>
    </row>
    <row r="64" spans="2:22" ht="18" customHeight="1" x14ac:dyDescent="0.3">
      <c r="B64" s="104">
        <v>46142</v>
      </c>
      <c r="C64" s="155">
        <v>511302</v>
      </c>
      <c r="D64" s="155">
        <v>42</v>
      </c>
      <c r="E64" s="101" t="s">
        <v>90</v>
      </c>
      <c r="F64" s="102"/>
      <c r="G64" s="102">
        <v>1391000</v>
      </c>
      <c r="H64" s="158">
        <f t="shared" si="0"/>
        <v>88080700.590000033</v>
      </c>
      <c r="J64" s="122">
        <f t="shared" si="1"/>
        <v>42</v>
      </c>
      <c r="K64" s="123">
        <f t="shared" si="2"/>
        <v>30</v>
      </c>
      <c r="L64" s="124" t="str">
        <f t="shared" si="3"/>
        <v>April</v>
      </c>
      <c r="M64" s="118" t="str">
        <f t="shared" si="4"/>
        <v>JV-KB/TK-April-42</v>
      </c>
      <c r="N64" s="115" t="str">
        <f t="shared" si="5"/>
        <v>KB/TK Honor Pelatih Ekstrakurikuler</v>
      </c>
      <c r="O64" s="118" t="s">
        <v>127</v>
      </c>
      <c r="P64" s="125" t="str">
        <f t="shared" si="6"/>
        <v>Honor Pelatih Ekstrakurikuler</v>
      </c>
      <c r="Q64" s="126">
        <f t="shared" si="7"/>
        <v>1391000</v>
      </c>
      <c r="R64" s="126">
        <f t="shared" si="8"/>
        <v>1391000</v>
      </c>
      <c r="S64" s="115"/>
      <c r="T64" s="118" t="str">
        <f t="shared" si="9"/>
        <v>UNIT</v>
      </c>
      <c r="U64" s="127" t="str">
        <f t="shared" si="10"/>
        <v>UNITKB/TK Honor Pelatih Ekstrakurikuler</v>
      </c>
      <c r="V64" s="111"/>
    </row>
    <row r="65" spans="1:22" ht="18" customHeight="1" x14ac:dyDescent="0.3">
      <c r="B65" s="104">
        <v>46142</v>
      </c>
      <c r="C65" s="155">
        <v>516150</v>
      </c>
      <c r="D65" s="155">
        <v>43</v>
      </c>
      <c r="E65" s="101" t="s">
        <v>54</v>
      </c>
      <c r="F65" s="102"/>
      <c r="G65" s="102">
        <v>143000</v>
      </c>
      <c r="H65" s="158">
        <f t="shared" si="0"/>
        <v>87937700.590000033</v>
      </c>
      <c r="J65" s="122">
        <f t="shared" si="1"/>
        <v>43</v>
      </c>
      <c r="K65" s="123">
        <f t="shared" si="2"/>
        <v>30</v>
      </c>
      <c r="L65" s="124" t="str">
        <f t="shared" si="3"/>
        <v>April</v>
      </c>
      <c r="M65" s="118" t="str">
        <f t="shared" si="4"/>
        <v>JV-KB/TK-April-43</v>
      </c>
      <c r="N65" s="115" t="str">
        <f t="shared" si="5"/>
        <v>KB/TK Orientasi Siswa Baru</v>
      </c>
      <c r="O65" s="118" t="s">
        <v>127</v>
      </c>
      <c r="P65" s="125" t="str">
        <f t="shared" si="6"/>
        <v>Orientasi Siswa Baru</v>
      </c>
      <c r="Q65" s="126">
        <f t="shared" si="7"/>
        <v>143000</v>
      </c>
      <c r="R65" s="126">
        <f t="shared" si="8"/>
        <v>143000</v>
      </c>
      <c r="S65" s="115"/>
      <c r="T65" s="118" t="str">
        <f t="shared" si="9"/>
        <v>UNIT</v>
      </c>
      <c r="U65" s="127" t="str">
        <f t="shared" si="10"/>
        <v>UNITKB/TK Orientasi Siswa Baru</v>
      </c>
      <c r="V65" s="111"/>
    </row>
    <row r="66" spans="1:22" ht="18" customHeight="1" x14ac:dyDescent="0.3">
      <c r="B66" s="104">
        <v>46142</v>
      </c>
      <c r="C66" s="155">
        <v>518112</v>
      </c>
      <c r="D66" s="155">
        <v>44</v>
      </c>
      <c r="E66" s="101" t="s">
        <v>84</v>
      </c>
      <c r="F66" s="102"/>
      <c r="G66" s="102">
        <v>136000</v>
      </c>
      <c r="H66" s="158">
        <f t="shared" si="0"/>
        <v>87801700.590000033</v>
      </c>
      <c r="J66" s="122">
        <f t="shared" si="1"/>
        <v>44</v>
      </c>
      <c r="K66" s="123">
        <f t="shared" si="2"/>
        <v>30</v>
      </c>
      <c r="L66" s="124" t="str">
        <f t="shared" si="3"/>
        <v>April</v>
      </c>
      <c r="M66" s="118" t="str">
        <f t="shared" si="4"/>
        <v>JV-KB/TK-April-44</v>
      </c>
      <c r="N66" s="115" t="str">
        <f t="shared" si="5"/>
        <v>KB/TK Progres Report</v>
      </c>
      <c r="O66" s="118" t="s">
        <v>127</v>
      </c>
      <c r="P66" s="125" t="str">
        <f t="shared" si="6"/>
        <v>Progres Report</v>
      </c>
      <c r="Q66" s="126">
        <f t="shared" si="7"/>
        <v>136000</v>
      </c>
      <c r="R66" s="126">
        <f t="shared" si="8"/>
        <v>136000</v>
      </c>
      <c r="S66" s="115"/>
      <c r="T66" s="118" t="str">
        <f t="shared" si="9"/>
        <v>UNIT</v>
      </c>
      <c r="U66" s="127" t="str">
        <f t="shared" si="10"/>
        <v>UNITKB/TK Progres Report</v>
      </c>
      <c r="V66" s="111"/>
    </row>
    <row r="67" spans="1:22" ht="18" customHeight="1" x14ac:dyDescent="0.3">
      <c r="B67" s="104">
        <v>46142</v>
      </c>
      <c r="C67" s="155">
        <v>530212</v>
      </c>
      <c r="D67" s="155">
        <v>45</v>
      </c>
      <c r="E67" s="101" t="s">
        <v>21</v>
      </c>
      <c r="F67" s="102"/>
      <c r="G67" s="102">
        <v>821300</v>
      </c>
      <c r="H67" s="158">
        <f t="shared" si="0"/>
        <v>86980400.590000033</v>
      </c>
      <c r="J67" s="122">
        <f t="shared" si="1"/>
        <v>45</v>
      </c>
      <c r="K67" s="123">
        <f t="shared" si="2"/>
        <v>30</v>
      </c>
      <c r="L67" s="124" t="str">
        <f t="shared" si="3"/>
        <v>April</v>
      </c>
      <c r="M67" s="118" t="str">
        <f t="shared" si="4"/>
        <v>JV-KB/TK-April-45</v>
      </c>
      <c r="N67" s="115" t="str">
        <f t="shared" si="5"/>
        <v>KB/TK Obat pembersih &amp; pengharum</v>
      </c>
      <c r="O67" s="118" t="s">
        <v>127</v>
      </c>
      <c r="P67" s="125" t="str">
        <f t="shared" si="6"/>
        <v>Obat pembersih &amp; pengharum</v>
      </c>
      <c r="Q67" s="126">
        <f t="shared" si="7"/>
        <v>821300</v>
      </c>
      <c r="R67" s="126">
        <f t="shared" si="8"/>
        <v>821300</v>
      </c>
      <c r="S67" s="115"/>
      <c r="T67" s="118" t="str">
        <f t="shared" si="9"/>
        <v>UNIT</v>
      </c>
      <c r="U67" s="127" t="str">
        <f t="shared" si="10"/>
        <v>UNITKB/TK Obat pembersih &amp; pengharum</v>
      </c>
      <c r="V67" s="111"/>
    </row>
    <row r="68" spans="1:22" ht="18" customHeight="1" x14ac:dyDescent="0.3">
      <c r="B68" s="104">
        <v>46142</v>
      </c>
      <c r="C68" s="155">
        <v>530601</v>
      </c>
      <c r="D68" s="155">
        <v>46</v>
      </c>
      <c r="E68" s="101" t="s">
        <v>66</v>
      </c>
      <c r="F68" s="102"/>
      <c r="G68" s="102">
        <v>53000</v>
      </c>
      <c r="H68" s="158">
        <f t="shared" si="0"/>
        <v>86927400.590000033</v>
      </c>
      <c r="J68" s="122">
        <f t="shared" si="1"/>
        <v>46</v>
      </c>
      <c r="K68" s="123">
        <f t="shared" si="2"/>
        <v>30</v>
      </c>
      <c r="L68" s="124" t="str">
        <f t="shared" si="3"/>
        <v>April</v>
      </c>
      <c r="M68" s="118" t="str">
        <f t="shared" si="4"/>
        <v>JV-KB/TK-April-46</v>
      </c>
      <c r="N68" s="115" t="str">
        <f t="shared" si="5"/>
        <v>KB/TK Perkantoran</v>
      </c>
      <c r="O68" s="118" t="s">
        <v>127</v>
      </c>
      <c r="P68" s="125" t="str">
        <f t="shared" si="6"/>
        <v>Perkantoran</v>
      </c>
      <c r="Q68" s="126">
        <f t="shared" si="7"/>
        <v>53000</v>
      </c>
      <c r="R68" s="126">
        <f t="shared" si="8"/>
        <v>53000</v>
      </c>
      <c r="S68" s="115"/>
      <c r="T68" s="118" t="str">
        <f t="shared" si="9"/>
        <v>UNIT</v>
      </c>
      <c r="U68" s="127" t="str">
        <f t="shared" si="10"/>
        <v>UNITKB/TK Perkantoran</v>
      </c>
      <c r="V68" s="111"/>
    </row>
    <row r="69" spans="1:22" ht="18" customHeight="1" x14ac:dyDescent="0.3">
      <c r="B69" s="104">
        <v>46142</v>
      </c>
      <c r="C69" s="155">
        <v>530602</v>
      </c>
      <c r="D69" s="155">
        <v>47</v>
      </c>
      <c r="E69" s="101" t="s">
        <v>76</v>
      </c>
      <c r="F69" s="102"/>
      <c r="G69" s="102">
        <v>1530300</v>
      </c>
      <c r="H69" s="158">
        <f t="shared" si="0"/>
        <v>85397100.590000033</v>
      </c>
      <c r="J69" s="122">
        <f t="shared" si="1"/>
        <v>47</v>
      </c>
      <c r="K69" s="123">
        <f t="shared" si="2"/>
        <v>30</v>
      </c>
      <c r="L69" s="124" t="str">
        <f t="shared" si="3"/>
        <v>April</v>
      </c>
      <c r="M69" s="118" t="str">
        <f t="shared" si="4"/>
        <v>JV-KB/TK-April-47</v>
      </c>
      <c r="N69" s="115" t="str">
        <f t="shared" si="5"/>
        <v>KB/TK Work sheet</v>
      </c>
      <c r="O69" s="118" t="s">
        <v>127</v>
      </c>
      <c r="P69" s="125" t="str">
        <f t="shared" si="6"/>
        <v>Work sheet</v>
      </c>
      <c r="Q69" s="126">
        <f t="shared" si="7"/>
        <v>1530300</v>
      </c>
      <c r="R69" s="126">
        <f t="shared" si="8"/>
        <v>1530300</v>
      </c>
      <c r="S69" s="115"/>
      <c r="T69" s="118" t="str">
        <f t="shared" si="9"/>
        <v>UNIT</v>
      </c>
      <c r="U69" s="127" t="str">
        <f t="shared" si="10"/>
        <v>UNITKB/TK Work sheet</v>
      </c>
      <c r="V69" s="111"/>
    </row>
    <row r="70" spans="1:22" s="216" customFormat="1" ht="18" customHeight="1" x14ac:dyDescent="0.3">
      <c r="A70" s="224"/>
      <c r="B70" s="202">
        <v>46142</v>
      </c>
      <c r="C70" s="203">
        <v>530709</v>
      </c>
      <c r="D70" s="203">
        <v>48</v>
      </c>
      <c r="E70" s="225" t="s">
        <v>59</v>
      </c>
      <c r="F70" s="205"/>
      <c r="G70" s="205">
        <v>339700</v>
      </c>
      <c r="H70" s="226">
        <f t="shared" si="0"/>
        <v>85057400.590000033</v>
      </c>
      <c r="J70" s="208">
        <f t="shared" si="1"/>
        <v>48</v>
      </c>
      <c r="K70" s="209">
        <f t="shared" si="2"/>
        <v>30</v>
      </c>
      <c r="L70" s="210" t="str">
        <f t="shared" si="3"/>
        <v>April</v>
      </c>
      <c r="M70" s="211" t="str">
        <f t="shared" si="4"/>
        <v>JV-KB/TK-April-48</v>
      </c>
      <c r="N70" s="212" t="str">
        <f t="shared" si="5"/>
        <v>KB/TK Minuman Guru dan Karyawan</v>
      </c>
      <c r="O70" s="211" t="s">
        <v>127</v>
      </c>
      <c r="P70" s="213" t="str">
        <f t="shared" si="6"/>
        <v>Minuman Guru dan Karyawan</v>
      </c>
      <c r="Q70" s="214">
        <f t="shared" si="7"/>
        <v>339700</v>
      </c>
      <c r="R70" s="214">
        <f t="shared" si="8"/>
        <v>339700</v>
      </c>
      <c r="S70" s="212"/>
      <c r="T70" s="211" t="str">
        <f t="shared" si="9"/>
        <v>UNIT</v>
      </c>
      <c r="U70" s="215" t="str">
        <f t="shared" si="10"/>
        <v>UNITKB/TK Minuman Guru dan Karyawan</v>
      </c>
      <c r="V70" s="234"/>
    </row>
    <row r="71" spans="1:22" ht="18" customHeight="1" x14ac:dyDescent="0.3">
      <c r="B71" s="104">
        <v>46142</v>
      </c>
      <c r="C71" s="155">
        <v>530907</v>
      </c>
      <c r="D71" s="155">
        <v>49</v>
      </c>
      <c r="E71" s="101" t="s">
        <v>98</v>
      </c>
      <c r="F71" s="102"/>
      <c r="G71" s="102">
        <v>480000</v>
      </c>
      <c r="H71" s="158">
        <f t="shared" si="0"/>
        <v>84577400.590000033</v>
      </c>
      <c r="J71" s="122">
        <f t="shared" si="1"/>
        <v>49</v>
      </c>
      <c r="K71" s="123">
        <f t="shared" si="2"/>
        <v>30</v>
      </c>
      <c r="L71" s="124" t="str">
        <f t="shared" si="3"/>
        <v>April</v>
      </c>
      <c r="M71" s="118" t="str">
        <f t="shared" si="4"/>
        <v>JV-KB/TK-April-49</v>
      </c>
      <c r="N71" s="115" t="str">
        <f t="shared" si="5"/>
        <v>KB/TK Himpaudi</v>
      </c>
      <c r="O71" s="118" t="s">
        <v>127</v>
      </c>
      <c r="P71" s="125" t="str">
        <f t="shared" si="6"/>
        <v>Himpaudi</v>
      </c>
      <c r="Q71" s="126">
        <f t="shared" si="7"/>
        <v>480000</v>
      </c>
      <c r="R71" s="126">
        <f t="shared" si="8"/>
        <v>480000</v>
      </c>
      <c r="S71" s="115"/>
      <c r="T71" s="118" t="str">
        <f t="shared" si="9"/>
        <v>UNIT</v>
      </c>
      <c r="U71" s="127" t="str">
        <f t="shared" si="10"/>
        <v>UNITKB/TK Himpaudi</v>
      </c>
      <c r="V71" s="111"/>
    </row>
    <row r="72" spans="1:22" ht="18" customHeight="1" x14ac:dyDescent="0.3">
      <c r="B72" s="104">
        <v>46142</v>
      </c>
      <c r="C72" s="155">
        <v>531005</v>
      </c>
      <c r="D72" s="155">
        <v>50</v>
      </c>
      <c r="E72" s="101" t="s">
        <v>96</v>
      </c>
      <c r="F72" s="102"/>
      <c r="G72" s="102">
        <v>135000</v>
      </c>
      <c r="H72" s="158">
        <f t="shared" si="0"/>
        <v>84442400.590000033</v>
      </c>
      <c r="J72" s="122">
        <f t="shared" si="1"/>
        <v>50</v>
      </c>
      <c r="K72" s="123">
        <f t="shared" si="2"/>
        <v>30</v>
      </c>
      <c r="L72" s="124" t="str">
        <f t="shared" si="3"/>
        <v>April</v>
      </c>
      <c r="M72" s="118" t="str">
        <f t="shared" si="4"/>
        <v>JV-KB/TK-April-50</v>
      </c>
      <c r="N72" s="115" t="str">
        <f t="shared" si="5"/>
        <v>KB/TK Home Visit Siswa Dalam Kota</v>
      </c>
      <c r="O72" s="118" t="s">
        <v>127</v>
      </c>
      <c r="P72" s="125" t="str">
        <f t="shared" si="6"/>
        <v>Home Visit Siswa Dalam Kota</v>
      </c>
      <c r="Q72" s="126">
        <f t="shared" si="7"/>
        <v>135000</v>
      </c>
      <c r="R72" s="126">
        <f t="shared" si="8"/>
        <v>135000</v>
      </c>
      <c r="S72" s="115"/>
      <c r="T72" s="118" t="str">
        <f t="shared" si="9"/>
        <v>UNIT</v>
      </c>
      <c r="U72" s="127" t="str">
        <f t="shared" si="10"/>
        <v>UNITKB/TK Home Visit Siswa Dalam Kota</v>
      </c>
      <c r="V72" s="111"/>
    </row>
    <row r="73" spans="1:22" ht="18" customHeight="1" x14ac:dyDescent="0.3">
      <c r="B73" s="104">
        <v>46142</v>
      </c>
      <c r="C73" s="155"/>
      <c r="D73" s="155"/>
      <c r="E73" s="156" t="s">
        <v>23</v>
      </c>
      <c r="F73" s="102"/>
      <c r="G73" s="102">
        <v>617.20000000000005</v>
      </c>
      <c r="H73" s="158">
        <f t="shared" si="0"/>
        <v>84441783.39000003</v>
      </c>
      <c r="J73" s="122">
        <f t="shared" si="1"/>
        <v>0</v>
      </c>
      <c r="K73" s="123">
        <f t="shared" si="2"/>
        <v>30</v>
      </c>
      <c r="L73" s="124" t="str">
        <f t="shared" si="3"/>
        <v>April</v>
      </c>
      <c r="M73" s="118" t="str">
        <f t="shared" si="4"/>
        <v xml:space="preserve"> </v>
      </c>
      <c r="N73" s="115" t="str">
        <f t="shared" si="5"/>
        <v>KB/TK Pajak</v>
      </c>
      <c r="O73" s="118" t="s">
        <v>127</v>
      </c>
      <c r="P73" s="125" t="str">
        <f t="shared" si="6"/>
        <v>Pajak</v>
      </c>
      <c r="Q73" s="126">
        <f t="shared" si="7"/>
        <v>617.20000000000005</v>
      </c>
      <c r="R73" s="126">
        <f t="shared" si="8"/>
        <v>617.20000000000005</v>
      </c>
      <c r="S73" s="115"/>
      <c r="T73" s="118" t="str">
        <f t="shared" si="9"/>
        <v>UNIT</v>
      </c>
      <c r="U73" s="127" t="str">
        <f t="shared" si="10"/>
        <v>UNITKB/TK Pajak</v>
      </c>
      <c r="V73" s="111"/>
    </row>
    <row r="74" spans="1:22" ht="18" customHeight="1" x14ac:dyDescent="0.3">
      <c r="B74" s="104">
        <v>46142</v>
      </c>
      <c r="C74" s="155"/>
      <c r="D74" s="155"/>
      <c r="E74" s="156" t="s">
        <v>126</v>
      </c>
      <c r="F74" s="102">
        <v>3086</v>
      </c>
      <c r="G74" s="103"/>
      <c r="H74" s="158">
        <f t="shared" si="0"/>
        <v>84444869.39000003</v>
      </c>
      <c r="J74" s="122">
        <f t="shared" si="1"/>
        <v>0</v>
      </c>
      <c r="K74" s="123">
        <f t="shared" si="2"/>
        <v>30</v>
      </c>
      <c r="L74" s="124" t="str">
        <f t="shared" si="3"/>
        <v>April</v>
      </c>
      <c r="M74" s="118" t="str">
        <f t="shared" si="4"/>
        <v xml:space="preserve"> </v>
      </c>
      <c r="N74" s="115" t="str">
        <f t="shared" si="5"/>
        <v>KB/TK Bagi Hasil atau Bonus</v>
      </c>
      <c r="O74" s="118" t="s">
        <v>127</v>
      </c>
      <c r="P74" s="125" t="str">
        <f t="shared" si="6"/>
        <v>Bagi Hasil atau Bonus</v>
      </c>
      <c r="Q74" s="126">
        <f t="shared" si="7"/>
        <v>3086</v>
      </c>
      <c r="R74" s="126">
        <f t="shared" si="8"/>
        <v>3086</v>
      </c>
      <c r="S74" s="115"/>
      <c r="T74" s="118" t="str">
        <f t="shared" si="9"/>
        <v>UNIT</v>
      </c>
      <c r="U74" s="127" t="str">
        <f t="shared" si="10"/>
        <v>UNITKB/TK Bagi Hasil atau Bonus</v>
      </c>
      <c r="V74" s="111"/>
    </row>
    <row r="75" spans="1:22" ht="18" customHeight="1" x14ac:dyDescent="0.3">
      <c r="B75" s="161"/>
      <c r="D75" s="162"/>
      <c r="F75" s="163"/>
      <c r="G75" s="164"/>
      <c r="H75" s="169"/>
      <c r="J75" s="122"/>
      <c r="K75" s="123"/>
      <c r="L75" s="124"/>
      <c r="M75" s="118"/>
      <c r="N75" s="115"/>
      <c r="O75" s="118"/>
      <c r="P75" s="125"/>
      <c r="Q75" s="126"/>
      <c r="R75" s="126"/>
      <c r="S75" s="115"/>
      <c r="T75" s="118"/>
      <c r="U75" s="127"/>
      <c r="V75" s="111"/>
    </row>
    <row r="76" spans="1:22" ht="18" customHeight="1" x14ac:dyDescent="0.3">
      <c r="B76" s="217" t="s">
        <v>249</v>
      </c>
      <c r="C76" s="217"/>
      <c r="D76" s="217"/>
      <c r="E76" s="217"/>
      <c r="F76" s="217"/>
      <c r="G76" s="217"/>
      <c r="H76" s="169"/>
      <c r="J76" s="122"/>
      <c r="K76" s="123"/>
      <c r="L76" s="124"/>
      <c r="M76" s="118"/>
      <c r="N76" s="115"/>
      <c r="O76" s="118"/>
      <c r="P76" s="125"/>
      <c r="Q76" s="126"/>
      <c r="R76" s="126"/>
      <c r="S76" s="115"/>
      <c r="T76" s="118"/>
      <c r="U76" s="127"/>
      <c r="V76" s="111"/>
    </row>
    <row r="77" spans="1:22" ht="18" customHeight="1" x14ac:dyDescent="0.3">
      <c r="B77" s="166" t="s">
        <v>27</v>
      </c>
      <c r="C77" s="167"/>
      <c r="D77" s="138"/>
      <c r="E77" s="138"/>
      <c r="F77" s="168">
        <f>H74</f>
        <v>84444869.39000003</v>
      </c>
      <c r="G77" s="148"/>
      <c r="H77" s="169"/>
      <c r="J77" s="122"/>
      <c r="K77" s="123"/>
      <c r="L77" s="124">
        <f>SUM(G11:G74)</f>
        <v>102527517.2</v>
      </c>
      <c r="M77" s="118"/>
      <c r="N77" s="115"/>
      <c r="O77" s="118"/>
      <c r="P77" s="125"/>
      <c r="Q77" s="126"/>
      <c r="R77" s="126"/>
      <c r="S77" s="115"/>
      <c r="T77" s="118"/>
      <c r="U77" s="127"/>
      <c r="V77" s="111"/>
    </row>
    <row r="78" spans="1:22" ht="18" customHeight="1" x14ac:dyDescent="0.3">
      <c r="B78" s="170" t="s">
        <v>28</v>
      </c>
      <c r="C78" s="167"/>
      <c r="D78" s="138"/>
      <c r="E78" s="166"/>
      <c r="F78" s="171"/>
      <c r="G78" s="148"/>
      <c r="H78" s="169"/>
      <c r="J78" s="122"/>
      <c r="K78" s="123"/>
      <c r="L78" s="124">
        <f>G22+G24+G32+G44+G49+G55+G73</f>
        <v>56020617.200000003</v>
      </c>
      <c r="M78" s="118"/>
      <c r="N78" s="115"/>
      <c r="O78" s="118"/>
      <c r="P78" s="125"/>
      <c r="Q78" s="126"/>
      <c r="R78" s="126"/>
      <c r="S78" s="115"/>
      <c r="T78" s="118"/>
      <c r="U78" s="127"/>
      <c r="V78" s="111"/>
    </row>
    <row r="79" spans="1:22" ht="18" customHeight="1" x14ac:dyDescent="0.3">
      <c r="B79" s="166" t="s">
        <v>29</v>
      </c>
      <c r="C79" s="167"/>
      <c r="D79" s="138"/>
      <c r="E79" s="152">
        <v>38670969.390000001</v>
      </c>
      <c r="F79" s="171"/>
      <c r="G79" s="148"/>
      <c r="H79" s="169"/>
      <c r="J79" s="122"/>
      <c r="K79" s="123"/>
      <c r="L79" s="124">
        <f>L77-L78</f>
        <v>46506900</v>
      </c>
      <c r="M79" s="118"/>
      <c r="N79" s="115"/>
      <c r="O79" s="118"/>
      <c r="P79" s="125"/>
      <c r="Q79" s="126"/>
      <c r="R79" s="126"/>
      <c r="S79" s="115"/>
      <c r="T79" s="118"/>
      <c r="U79" s="127"/>
      <c r="V79" s="111"/>
    </row>
    <row r="80" spans="1:22" ht="18" customHeight="1" x14ac:dyDescent="0.3">
      <c r="B80" s="172" t="s">
        <v>30</v>
      </c>
      <c r="C80" s="173"/>
      <c r="D80" s="174"/>
      <c r="E80" s="175">
        <f>F77-E79</f>
        <v>45773900.00000003</v>
      </c>
      <c r="F80" s="171"/>
      <c r="G80" s="148"/>
      <c r="H80" s="148"/>
      <c r="J80" s="122"/>
      <c r="K80" s="123"/>
      <c r="L80" s="124"/>
      <c r="M80" s="118"/>
      <c r="N80" s="115"/>
      <c r="O80" s="118"/>
      <c r="P80" s="125"/>
      <c r="Q80" s="126"/>
      <c r="R80" s="126"/>
      <c r="S80" s="115"/>
      <c r="T80" s="118"/>
      <c r="U80" s="127"/>
      <c r="V80" s="111"/>
    </row>
    <row r="81" spans="2:22" ht="18" customHeight="1" x14ac:dyDescent="0.3">
      <c r="B81" s="167" t="s">
        <v>31</v>
      </c>
      <c r="C81" s="167"/>
      <c r="D81" s="138"/>
      <c r="E81" s="177">
        <f>SUM(E79:E80)</f>
        <v>84444869.39000003</v>
      </c>
      <c r="F81" s="171"/>
      <c r="G81" s="171"/>
      <c r="H81" s="148"/>
      <c r="J81" s="122"/>
      <c r="K81" s="123"/>
      <c r="L81" s="124"/>
      <c r="M81" s="118"/>
      <c r="N81" s="115"/>
      <c r="O81" s="118"/>
      <c r="P81" s="125"/>
      <c r="Q81" s="126"/>
      <c r="R81" s="126"/>
      <c r="S81" s="115"/>
      <c r="T81" s="118"/>
      <c r="U81" s="127"/>
      <c r="V81" s="111"/>
    </row>
    <row r="82" spans="2:22" ht="18" customHeight="1" x14ac:dyDescent="0.3">
      <c r="B82" s="178"/>
      <c r="C82" s="179"/>
      <c r="D82" s="179"/>
      <c r="E82" s="180"/>
      <c r="F82" s="171"/>
      <c r="G82" s="171"/>
      <c r="H82" s="233"/>
      <c r="J82" s="122"/>
      <c r="K82" s="123"/>
      <c r="L82" s="124"/>
      <c r="M82" s="118"/>
      <c r="N82" s="115"/>
      <c r="O82" s="118"/>
      <c r="P82" s="125"/>
      <c r="Q82" s="126"/>
      <c r="R82" s="126"/>
      <c r="S82" s="115"/>
      <c r="T82" s="118"/>
      <c r="U82" s="127"/>
      <c r="V82" s="111"/>
    </row>
    <row r="83" spans="2:22" ht="18" customHeight="1" x14ac:dyDescent="0.3">
      <c r="B83" s="178"/>
      <c r="C83" s="179"/>
      <c r="D83" s="179"/>
      <c r="E83" s="180"/>
      <c r="F83" s="171"/>
      <c r="G83" s="171"/>
      <c r="H83" s="229"/>
      <c r="J83" s="122"/>
      <c r="K83" s="123"/>
      <c r="L83" s="124"/>
      <c r="M83" s="118"/>
      <c r="N83" s="115"/>
      <c r="O83" s="118"/>
      <c r="P83" s="125"/>
      <c r="Q83" s="126"/>
      <c r="R83" s="126"/>
      <c r="S83" s="115"/>
      <c r="T83" s="118"/>
      <c r="U83" s="127"/>
      <c r="V83" s="111"/>
    </row>
    <row r="84" spans="2:22" ht="18" customHeight="1" x14ac:dyDescent="0.3">
      <c r="C84" s="118"/>
      <c r="E84" s="118"/>
      <c r="F84" s="229" t="s">
        <v>250</v>
      </c>
      <c r="G84" s="229"/>
      <c r="H84" s="229"/>
      <c r="J84" s="122"/>
      <c r="K84" s="123"/>
      <c r="L84" s="124"/>
      <c r="M84" s="118"/>
      <c r="N84" s="115"/>
      <c r="O84" s="118"/>
      <c r="P84" s="125"/>
      <c r="Q84" s="126"/>
      <c r="R84" s="126"/>
      <c r="S84" s="115"/>
      <c r="T84" s="118"/>
      <c r="U84" s="127"/>
      <c r="V84" s="111"/>
    </row>
    <row r="85" spans="2:22" ht="18" customHeight="1" x14ac:dyDescent="0.3">
      <c r="C85" s="118"/>
      <c r="D85" s="118" t="s">
        <v>24</v>
      </c>
      <c r="E85" s="118"/>
      <c r="F85" s="229"/>
      <c r="G85" s="229"/>
      <c r="H85" s="228"/>
      <c r="J85" s="122"/>
      <c r="K85" s="123"/>
      <c r="L85" s="124"/>
      <c r="M85" s="118"/>
      <c r="N85" s="115"/>
      <c r="O85" s="118"/>
      <c r="P85" s="125"/>
      <c r="Q85" s="126"/>
      <c r="R85" s="126"/>
      <c r="S85" s="115"/>
      <c r="T85" s="118"/>
      <c r="U85" s="127"/>
      <c r="V85" s="111"/>
    </row>
    <row r="86" spans="2:22" ht="18" customHeight="1" x14ac:dyDescent="0.3">
      <c r="C86" s="118"/>
      <c r="D86" s="118" t="s">
        <v>25</v>
      </c>
      <c r="E86" s="118"/>
      <c r="F86" s="229" t="s">
        <v>26</v>
      </c>
      <c r="G86" s="229"/>
      <c r="H86" s="228"/>
      <c r="J86" s="122"/>
      <c r="K86" s="123"/>
      <c r="L86" s="124"/>
      <c r="M86" s="118"/>
      <c r="N86" s="115"/>
      <c r="O86" s="118"/>
      <c r="P86" s="125"/>
      <c r="Q86" s="126"/>
      <c r="R86" s="126"/>
      <c r="S86" s="115"/>
      <c r="T86" s="118"/>
      <c r="U86" s="127"/>
      <c r="V86" s="111"/>
    </row>
    <row r="87" spans="2:22" ht="18" customHeight="1" x14ac:dyDescent="0.3">
      <c r="C87" s="118"/>
      <c r="D87" s="118"/>
      <c r="E87" s="118"/>
      <c r="F87" s="228"/>
      <c r="G87" s="228"/>
      <c r="H87" s="228"/>
      <c r="J87" s="122"/>
      <c r="K87" s="123"/>
      <c r="L87" s="124"/>
      <c r="M87" s="118"/>
      <c r="N87" s="115"/>
      <c r="O87" s="118"/>
      <c r="P87" s="125"/>
      <c r="Q87" s="126"/>
      <c r="R87" s="126"/>
      <c r="S87" s="115"/>
      <c r="T87" s="118"/>
      <c r="U87" s="127"/>
      <c r="V87" s="111"/>
    </row>
    <row r="88" spans="2:22" ht="18" customHeight="1" x14ac:dyDescent="0.3">
      <c r="C88" s="118"/>
      <c r="D88" s="118"/>
      <c r="E88" s="118"/>
      <c r="F88" s="228"/>
      <c r="G88" s="228"/>
      <c r="H88" s="230"/>
      <c r="J88" s="122"/>
      <c r="K88" s="123"/>
      <c r="L88" s="124"/>
      <c r="M88" s="118"/>
      <c r="N88" s="115"/>
      <c r="O88" s="118"/>
      <c r="P88" s="125"/>
      <c r="Q88" s="126"/>
      <c r="R88" s="126"/>
      <c r="S88" s="115"/>
      <c r="T88" s="118"/>
      <c r="U88" s="127"/>
      <c r="V88" s="111"/>
    </row>
    <row r="89" spans="2:22" ht="18" customHeight="1" x14ac:dyDescent="0.3">
      <c r="C89" s="118"/>
      <c r="D89" s="118"/>
      <c r="E89" s="118"/>
      <c r="F89" s="228"/>
      <c r="G89" s="228"/>
      <c r="J89" s="122"/>
      <c r="K89" s="123"/>
      <c r="L89" s="124"/>
      <c r="M89" s="118"/>
      <c r="N89" s="115"/>
      <c r="O89" s="118"/>
      <c r="P89" s="125"/>
      <c r="Q89" s="126"/>
      <c r="R89" s="126"/>
      <c r="S89" s="115"/>
      <c r="T89" s="118"/>
      <c r="U89" s="127"/>
      <c r="V89" s="111"/>
    </row>
    <row r="90" spans="2:22" ht="18" customHeight="1" x14ac:dyDescent="0.3">
      <c r="C90" s="181"/>
      <c r="D90" s="181" t="s">
        <v>55</v>
      </c>
      <c r="E90" s="181"/>
      <c r="F90" s="230" t="s">
        <v>125</v>
      </c>
      <c r="G90" s="230"/>
      <c r="J90" s="122"/>
      <c r="K90" s="123"/>
      <c r="L90" s="124"/>
      <c r="M90" s="118"/>
      <c r="N90" s="115"/>
      <c r="O90" s="118"/>
      <c r="P90" s="125"/>
      <c r="Q90" s="126"/>
      <c r="R90" s="126"/>
      <c r="S90" s="115"/>
      <c r="T90" s="118"/>
      <c r="U90" s="127"/>
      <c r="V90" s="111"/>
    </row>
    <row r="91" spans="2:22" ht="18" customHeight="1" x14ac:dyDescent="0.3">
      <c r="J91" s="122"/>
      <c r="K91" s="123"/>
      <c r="L91" s="124"/>
      <c r="M91" s="118"/>
      <c r="N91" s="115"/>
      <c r="O91" s="118"/>
      <c r="P91" s="125"/>
      <c r="Q91" s="126"/>
      <c r="R91" s="126"/>
      <c r="S91" s="115"/>
      <c r="T91" s="118"/>
      <c r="U91" s="127"/>
      <c r="V91" s="111"/>
    </row>
    <row r="92" spans="2:22" ht="18" customHeight="1" x14ac:dyDescent="0.3">
      <c r="J92" s="122"/>
      <c r="K92" s="123"/>
      <c r="L92" s="124"/>
      <c r="M92" s="118"/>
      <c r="N92" s="115"/>
      <c r="O92" s="118"/>
      <c r="P92" s="125"/>
      <c r="Q92" s="126"/>
      <c r="R92" s="126"/>
      <c r="S92" s="115"/>
      <c r="T92" s="118"/>
      <c r="U92" s="127"/>
      <c r="V92" s="111"/>
    </row>
    <row r="93" spans="2:22" ht="18" customHeight="1" x14ac:dyDescent="0.3">
      <c r="J93" s="122"/>
      <c r="K93" s="123"/>
      <c r="L93" s="124"/>
      <c r="M93" s="118"/>
      <c r="N93" s="115"/>
      <c r="O93" s="118"/>
      <c r="P93" s="125"/>
      <c r="Q93" s="126"/>
      <c r="R93" s="126"/>
      <c r="S93" s="115"/>
      <c r="T93" s="118"/>
      <c r="U93" s="127"/>
      <c r="V93" s="111"/>
    </row>
    <row r="94" spans="2:22" ht="18" customHeight="1" x14ac:dyDescent="0.3">
      <c r="J94" s="122"/>
      <c r="K94" s="123"/>
      <c r="L94" s="124"/>
      <c r="M94" s="118"/>
      <c r="N94" s="115"/>
      <c r="O94" s="118"/>
      <c r="P94" s="125"/>
      <c r="Q94" s="126"/>
      <c r="R94" s="126"/>
      <c r="S94" s="115"/>
      <c r="T94" s="118"/>
      <c r="U94" s="127"/>
      <c r="V94" s="111"/>
    </row>
    <row r="95" spans="2:22" ht="18" customHeight="1" x14ac:dyDescent="0.3">
      <c r="J95" s="122"/>
      <c r="K95" s="123"/>
      <c r="L95" s="124"/>
      <c r="M95" s="118"/>
      <c r="N95" s="115"/>
      <c r="O95" s="118"/>
      <c r="P95" s="125"/>
      <c r="Q95" s="126"/>
      <c r="R95" s="126"/>
      <c r="S95" s="115"/>
      <c r="T95" s="118"/>
      <c r="U95" s="127"/>
      <c r="V95" s="111"/>
    </row>
    <row r="96" spans="2:22" ht="18" customHeight="1" x14ac:dyDescent="0.3">
      <c r="J96" s="122"/>
      <c r="K96" s="123"/>
      <c r="L96" s="124"/>
      <c r="M96" s="118"/>
      <c r="N96" s="115"/>
      <c r="O96" s="118"/>
      <c r="P96" s="125"/>
      <c r="Q96" s="126"/>
      <c r="R96" s="126"/>
      <c r="S96" s="115"/>
      <c r="T96" s="118"/>
      <c r="U96" s="127"/>
      <c r="V96" s="111"/>
    </row>
    <row r="97" spans="10:22" ht="18" customHeight="1" x14ac:dyDescent="0.3">
      <c r="J97" s="122"/>
      <c r="K97" s="123"/>
      <c r="L97" s="124"/>
      <c r="M97" s="118"/>
      <c r="N97" s="115"/>
      <c r="O97" s="118"/>
      <c r="P97" s="125"/>
      <c r="Q97" s="126"/>
      <c r="R97" s="126"/>
      <c r="S97" s="115"/>
      <c r="T97" s="118"/>
      <c r="U97" s="127"/>
      <c r="V97" s="111"/>
    </row>
    <row r="98" spans="10:22" ht="18" customHeight="1" x14ac:dyDescent="0.3">
      <c r="J98" s="122"/>
      <c r="K98" s="123"/>
      <c r="L98" s="124"/>
      <c r="M98" s="118"/>
      <c r="N98" s="115"/>
      <c r="O98" s="118"/>
      <c r="P98" s="125"/>
      <c r="Q98" s="126"/>
      <c r="R98" s="126"/>
      <c r="S98" s="115"/>
      <c r="T98" s="118"/>
      <c r="U98" s="127"/>
      <c r="V98" s="111"/>
    </row>
    <row r="99" spans="10:22" ht="18" customHeight="1" x14ac:dyDescent="0.3">
      <c r="J99" s="122"/>
      <c r="K99" s="123"/>
      <c r="L99" s="124"/>
      <c r="M99" s="118"/>
      <c r="N99" s="115"/>
      <c r="O99" s="118"/>
      <c r="P99" s="125"/>
      <c r="Q99" s="126"/>
      <c r="R99" s="126"/>
      <c r="S99" s="115"/>
      <c r="T99" s="118"/>
      <c r="U99" s="127"/>
      <c r="V99" s="111"/>
    </row>
    <row r="100" spans="10:22" ht="18" customHeight="1" x14ac:dyDescent="0.3">
      <c r="J100" s="122"/>
      <c r="K100" s="123"/>
      <c r="L100" s="124"/>
      <c r="M100" s="118"/>
      <c r="N100" s="115"/>
      <c r="O100" s="118"/>
      <c r="P100" s="125"/>
      <c r="Q100" s="126"/>
      <c r="R100" s="126"/>
      <c r="S100" s="115"/>
      <c r="T100" s="118"/>
      <c r="U100" s="127"/>
      <c r="V100" s="111"/>
    </row>
    <row r="101" spans="10:22" ht="18" customHeight="1" x14ac:dyDescent="0.3">
      <c r="J101" s="122"/>
      <c r="K101" s="123"/>
      <c r="L101" s="124"/>
      <c r="M101" s="118"/>
      <c r="N101" s="115"/>
      <c r="O101" s="118"/>
      <c r="P101" s="125"/>
      <c r="Q101" s="126"/>
      <c r="R101" s="126"/>
      <c r="S101" s="115"/>
      <c r="T101" s="118"/>
      <c r="U101" s="127"/>
      <c r="V101" s="111"/>
    </row>
    <row r="102" spans="10:22" ht="18" customHeight="1" x14ac:dyDescent="0.3">
      <c r="J102" s="122"/>
      <c r="K102" s="123"/>
      <c r="L102" s="124"/>
      <c r="M102" s="118"/>
      <c r="N102" s="115"/>
      <c r="O102" s="118"/>
      <c r="P102" s="125"/>
      <c r="Q102" s="126"/>
      <c r="R102" s="126"/>
      <c r="S102" s="115"/>
      <c r="T102" s="118"/>
      <c r="U102" s="127"/>
      <c r="V102" s="111"/>
    </row>
    <row r="103" spans="10:22" ht="18" customHeight="1" x14ac:dyDescent="0.3">
      <c r="J103" s="122"/>
      <c r="K103" s="123"/>
      <c r="L103" s="124"/>
      <c r="M103" s="118"/>
      <c r="N103" s="115"/>
      <c r="O103" s="118"/>
      <c r="P103" s="125"/>
      <c r="Q103" s="126"/>
      <c r="R103" s="126"/>
      <c r="S103" s="115"/>
      <c r="T103" s="118"/>
      <c r="U103" s="127"/>
      <c r="V103" s="111"/>
    </row>
    <row r="104" spans="10:22" ht="18" customHeight="1" x14ac:dyDescent="0.3">
      <c r="J104" s="122"/>
      <c r="K104" s="123"/>
      <c r="L104" s="124"/>
      <c r="M104" s="118"/>
      <c r="N104" s="115"/>
      <c r="O104" s="118"/>
      <c r="P104" s="125"/>
      <c r="Q104" s="126"/>
      <c r="R104" s="126"/>
      <c r="S104" s="115"/>
      <c r="T104" s="118"/>
      <c r="U104" s="127"/>
      <c r="V104" s="111"/>
    </row>
    <row r="105" spans="10:22" ht="18" customHeight="1" x14ac:dyDescent="0.3">
      <c r="J105" s="122"/>
      <c r="K105" s="123"/>
      <c r="L105" s="124"/>
      <c r="M105" s="118"/>
      <c r="N105" s="115"/>
      <c r="O105" s="118"/>
      <c r="P105" s="125"/>
      <c r="Q105" s="126"/>
      <c r="R105" s="126"/>
      <c r="S105" s="115"/>
      <c r="T105" s="118"/>
      <c r="U105" s="127"/>
      <c r="V105" s="111"/>
    </row>
    <row r="106" spans="10:22" ht="18" customHeight="1" x14ac:dyDescent="0.3">
      <c r="J106" s="122"/>
      <c r="K106" s="123"/>
      <c r="L106" s="124"/>
      <c r="M106" s="118"/>
      <c r="N106" s="115"/>
      <c r="O106" s="118"/>
      <c r="P106" s="125"/>
      <c r="Q106" s="126"/>
      <c r="R106" s="126"/>
      <c r="S106" s="115"/>
      <c r="T106" s="118"/>
      <c r="U106" s="127"/>
      <c r="V106" s="111"/>
    </row>
    <row r="107" spans="10:22" ht="18" customHeight="1" x14ac:dyDescent="0.3">
      <c r="J107" s="122"/>
      <c r="K107" s="123"/>
      <c r="L107" s="124"/>
      <c r="M107" s="118"/>
      <c r="N107" s="115"/>
      <c r="O107" s="118"/>
      <c r="P107" s="125"/>
      <c r="Q107" s="126"/>
      <c r="R107" s="126"/>
      <c r="S107" s="115"/>
      <c r="T107" s="118"/>
      <c r="U107" s="127"/>
      <c r="V107" s="111"/>
    </row>
    <row r="108" spans="10:22" ht="18" customHeight="1" x14ac:dyDescent="0.3">
      <c r="J108" s="122"/>
      <c r="K108" s="123"/>
      <c r="L108" s="124"/>
      <c r="M108" s="118"/>
      <c r="N108" s="115"/>
      <c r="O108" s="118"/>
      <c r="P108" s="125"/>
      <c r="Q108" s="126"/>
      <c r="R108" s="126"/>
      <c r="S108" s="115"/>
      <c r="T108" s="118"/>
      <c r="U108" s="127"/>
      <c r="V108" s="111"/>
    </row>
    <row r="109" spans="10:22" ht="18" customHeight="1" x14ac:dyDescent="0.3">
      <c r="J109" s="122"/>
      <c r="K109" s="123"/>
      <c r="L109" s="124"/>
      <c r="M109" s="118"/>
      <c r="N109" s="115"/>
      <c r="O109" s="118"/>
      <c r="P109" s="125"/>
      <c r="Q109" s="126"/>
      <c r="R109" s="126"/>
      <c r="S109" s="115"/>
      <c r="T109" s="118"/>
      <c r="U109" s="127"/>
      <c r="V109" s="111"/>
    </row>
    <row r="110" spans="10:22" ht="18" customHeight="1" x14ac:dyDescent="0.3">
      <c r="J110" s="122"/>
      <c r="K110" s="123"/>
      <c r="L110" s="124"/>
      <c r="M110" s="118"/>
      <c r="N110" s="115"/>
      <c r="O110" s="118"/>
      <c r="P110" s="125"/>
      <c r="Q110" s="126"/>
      <c r="R110" s="126"/>
      <c r="S110" s="115"/>
      <c r="T110" s="118"/>
      <c r="U110" s="127"/>
      <c r="V110" s="111"/>
    </row>
    <row r="111" spans="10:22" ht="18" customHeight="1" x14ac:dyDescent="0.3">
      <c r="J111" s="122"/>
      <c r="K111" s="123"/>
      <c r="L111" s="124"/>
      <c r="M111" s="118"/>
      <c r="N111" s="115"/>
      <c r="O111" s="118"/>
      <c r="P111" s="125"/>
      <c r="Q111" s="126"/>
      <c r="R111" s="126"/>
      <c r="S111" s="115"/>
      <c r="T111" s="118"/>
      <c r="U111" s="127"/>
      <c r="V111" s="111"/>
    </row>
    <row r="112" spans="10:22" ht="18" customHeight="1" x14ac:dyDescent="0.3">
      <c r="J112" s="122"/>
      <c r="K112" s="123"/>
      <c r="L112" s="124"/>
      <c r="M112" s="118"/>
      <c r="N112" s="115"/>
      <c r="O112" s="118"/>
      <c r="P112" s="125"/>
      <c r="Q112" s="126"/>
      <c r="R112" s="126"/>
      <c r="S112" s="115"/>
      <c r="T112" s="118"/>
      <c r="U112" s="127"/>
      <c r="V112" s="111"/>
    </row>
    <row r="113" spans="10:22" ht="18" customHeight="1" x14ac:dyDescent="0.3">
      <c r="J113" s="122"/>
      <c r="K113" s="123"/>
      <c r="L113" s="124"/>
      <c r="M113" s="118"/>
      <c r="N113" s="115"/>
      <c r="O113" s="118"/>
      <c r="P113" s="125"/>
      <c r="Q113" s="126"/>
      <c r="R113" s="126"/>
      <c r="S113" s="115"/>
      <c r="T113" s="118"/>
      <c r="U113" s="127"/>
      <c r="V113" s="111"/>
    </row>
    <row r="114" spans="10:22" ht="18" customHeight="1" x14ac:dyDescent="0.3">
      <c r="J114" s="122"/>
      <c r="K114" s="123"/>
      <c r="L114" s="124"/>
      <c r="M114" s="118"/>
      <c r="N114" s="115"/>
      <c r="O114" s="118"/>
      <c r="P114" s="125"/>
      <c r="Q114" s="126"/>
      <c r="R114" s="126"/>
      <c r="S114" s="115"/>
      <c r="T114" s="118"/>
      <c r="U114" s="127"/>
      <c r="V114" s="111"/>
    </row>
    <row r="115" spans="10:22" ht="18" customHeight="1" x14ac:dyDescent="0.3">
      <c r="J115" s="122"/>
      <c r="K115" s="123"/>
      <c r="L115" s="124"/>
      <c r="M115" s="118"/>
      <c r="N115" s="115"/>
      <c r="O115" s="118"/>
      <c r="P115" s="125"/>
      <c r="Q115" s="126"/>
      <c r="R115" s="126"/>
      <c r="S115" s="115"/>
      <c r="T115" s="118"/>
      <c r="U115" s="127"/>
      <c r="V115" s="111"/>
    </row>
    <row r="116" spans="10:22" ht="18" customHeight="1" x14ac:dyDescent="0.3">
      <c r="J116" s="122"/>
      <c r="K116" s="123"/>
      <c r="L116" s="124"/>
      <c r="M116" s="118"/>
      <c r="N116" s="115"/>
      <c r="O116" s="118"/>
      <c r="P116" s="125"/>
      <c r="Q116" s="126"/>
      <c r="R116" s="126"/>
      <c r="S116" s="115"/>
      <c r="T116" s="118"/>
      <c r="U116" s="127"/>
      <c r="V116" s="111"/>
    </row>
    <row r="117" spans="10:22" ht="18" customHeight="1" x14ac:dyDescent="0.3">
      <c r="J117" s="122"/>
      <c r="K117" s="123"/>
      <c r="L117" s="124"/>
      <c r="M117" s="118"/>
      <c r="N117" s="115"/>
      <c r="O117" s="118"/>
      <c r="P117" s="125"/>
      <c r="Q117" s="126"/>
      <c r="R117" s="126"/>
      <c r="S117" s="115"/>
      <c r="T117" s="118"/>
      <c r="U117" s="127"/>
      <c r="V117" s="111"/>
    </row>
    <row r="118" spans="10:22" ht="18" customHeight="1" x14ac:dyDescent="0.3">
      <c r="J118" s="122"/>
      <c r="K118" s="123"/>
      <c r="L118" s="124"/>
      <c r="M118" s="118"/>
      <c r="N118" s="115"/>
      <c r="O118" s="118"/>
      <c r="P118" s="125"/>
      <c r="Q118" s="126"/>
      <c r="R118" s="126"/>
      <c r="S118" s="115"/>
      <c r="T118" s="118"/>
      <c r="U118" s="127"/>
      <c r="V118" s="111"/>
    </row>
    <row r="119" spans="10:22" ht="18" customHeight="1" x14ac:dyDescent="0.3">
      <c r="J119" s="122"/>
      <c r="K119" s="123"/>
      <c r="L119" s="124"/>
      <c r="M119" s="118"/>
      <c r="N119" s="115"/>
      <c r="O119" s="118"/>
      <c r="P119" s="125"/>
      <c r="Q119" s="126"/>
      <c r="R119" s="126"/>
      <c r="S119" s="115"/>
      <c r="T119" s="118"/>
      <c r="U119" s="127"/>
      <c r="V119" s="111"/>
    </row>
    <row r="120" spans="10:22" ht="18" customHeight="1" x14ac:dyDescent="0.3">
      <c r="J120" s="122"/>
      <c r="K120" s="123"/>
      <c r="L120" s="124"/>
      <c r="M120" s="118"/>
      <c r="N120" s="115"/>
      <c r="O120" s="118"/>
      <c r="P120" s="125"/>
      <c r="Q120" s="126"/>
      <c r="R120" s="126"/>
      <c r="S120" s="115"/>
      <c r="T120" s="118"/>
      <c r="U120" s="127"/>
      <c r="V120" s="111"/>
    </row>
    <row r="121" spans="10:22" ht="18" customHeight="1" x14ac:dyDescent="0.3">
      <c r="J121" s="122"/>
      <c r="K121" s="123"/>
      <c r="L121" s="124"/>
      <c r="M121" s="118"/>
      <c r="N121" s="115"/>
      <c r="O121" s="118"/>
      <c r="P121" s="125"/>
      <c r="Q121" s="126"/>
      <c r="R121" s="126"/>
      <c r="S121" s="115"/>
      <c r="T121" s="118"/>
      <c r="U121" s="127"/>
      <c r="V121" s="111"/>
    </row>
    <row r="122" spans="10:22" ht="18" customHeight="1" x14ac:dyDescent="0.3">
      <c r="J122" s="122"/>
      <c r="K122" s="123"/>
      <c r="L122" s="124"/>
      <c r="M122" s="118"/>
      <c r="N122" s="115"/>
      <c r="O122" s="118"/>
      <c r="P122" s="125"/>
      <c r="Q122" s="126"/>
      <c r="R122" s="126"/>
      <c r="S122" s="115"/>
      <c r="T122" s="118"/>
      <c r="U122" s="127"/>
      <c r="V122" s="111"/>
    </row>
    <row r="123" spans="10:22" ht="18" customHeight="1" x14ac:dyDescent="0.3">
      <c r="J123" s="122"/>
      <c r="K123" s="123"/>
      <c r="L123" s="124"/>
      <c r="M123" s="118"/>
      <c r="N123" s="115"/>
      <c r="O123" s="118"/>
      <c r="P123" s="125"/>
      <c r="Q123" s="126"/>
      <c r="R123" s="126"/>
      <c r="S123" s="115"/>
      <c r="T123" s="118"/>
      <c r="U123" s="127"/>
      <c r="V123" s="111"/>
    </row>
    <row r="124" spans="10:22" ht="18" customHeight="1" x14ac:dyDescent="0.3">
      <c r="J124" s="122"/>
      <c r="K124" s="123"/>
      <c r="L124" s="124"/>
      <c r="M124" s="118"/>
      <c r="N124" s="115"/>
      <c r="O124" s="118"/>
      <c r="P124" s="125"/>
      <c r="Q124" s="126"/>
      <c r="R124" s="126"/>
      <c r="S124" s="115"/>
      <c r="T124" s="118"/>
      <c r="U124" s="127"/>
      <c r="V124" s="111"/>
    </row>
    <row r="125" spans="10:22" ht="18" customHeight="1" x14ac:dyDescent="0.3">
      <c r="J125" s="122"/>
      <c r="K125" s="123"/>
      <c r="L125" s="124"/>
      <c r="M125" s="118"/>
      <c r="N125" s="115"/>
      <c r="O125" s="118"/>
      <c r="P125" s="125"/>
      <c r="Q125" s="126"/>
      <c r="R125" s="126"/>
      <c r="S125" s="115"/>
      <c r="T125" s="118"/>
      <c r="U125" s="127"/>
      <c r="V125" s="111"/>
    </row>
    <row r="126" spans="10:22" ht="18" customHeight="1" x14ac:dyDescent="0.3">
      <c r="J126" s="122"/>
      <c r="K126" s="123"/>
      <c r="L126" s="124"/>
      <c r="M126" s="118"/>
      <c r="N126" s="115"/>
      <c r="O126" s="118"/>
      <c r="P126" s="125"/>
      <c r="Q126" s="126"/>
      <c r="R126" s="126"/>
      <c r="S126" s="115"/>
      <c r="T126" s="118"/>
      <c r="U126" s="127"/>
      <c r="V126" s="111"/>
    </row>
    <row r="127" spans="10:22" ht="18" customHeight="1" x14ac:dyDescent="0.3">
      <c r="J127" s="122"/>
      <c r="K127" s="123"/>
      <c r="L127" s="124"/>
      <c r="M127" s="118"/>
      <c r="N127" s="115"/>
      <c r="O127" s="118"/>
      <c r="P127" s="125"/>
      <c r="Q127" s="126"/>
      <c r="R127" s="126"/>
      <c r="S127" s="115"/>
      <c r="T127" s="118"/>
      <c r="U127" s="127"/>
      <c r="V127" s="111"/>
    </row>
    <row r="128" spans="10:22" ht="18" customHeight="1" x14ac:dyDescent="0.3">
      <c r="J128" s="122"/>
      <c r="K128" s="123"/>
      <c r="L128" s="124"/>
      <c r="M128" s="118"/>
      <c r="N128" s="115"/>
      <c r="O128" s="118"/>
      <c r="P128" s="125"/>
      <c r="Q128" s="126"/>
      <c r="R128" s="126"/>
      <c r="S128" s="115"/>
      <c r="T128" s="118"/>
      <c r="U128" s="127"/>
      <c r="V128" s="111"/>
    </row>
    <row r="129" spans="10:22" ht="18" customHeight="1" x14ac:dyDescent="0.3">
      <c r="J129" s="122"/>
      <c r="K129" s="123"/>
      <c r="L129" s="124"/>
      <c r="M129" s="118"/>
      <c r="N129" s="115"/>
      <c r="O129" s="118"/>
      <c r="P129" s="125"/>
      <c r="Q129" s="126"/>
      <c r="R129" s="126"/>
      <c r="S129" s="115"/>
      <c r="T129" s="118"/>
      <c r="U129" s="127"/>
      <c r="V129" s="111"/>
    </row>
    <row r="130" spans="10:22" ht="18" customHeight="1" x14ac:dyDescent="0.3">
      <c r="J130" s="122"/>
      <c r="K130" s="123"/>
      <c r="L130" s="124"/>
      <c r="M130" s="118"/>
      <c r="N130" s="115"/>
      <c r="O130" s="118"/>
      <c r="P130" s="125"/>
      <c r="Q130" s="126"/>
      <c r="R130" s="126"/>
      <c r="S130" s="115"/>
      <c r="T130" s="118"/>
      <c r="U130" s="127"/>
      <c r="V130" s="111"/>
    </row>
    <row r="131" spans="10:22" ht="18" customHeight="1" x14ac:dyDescent="0.3">
      <c r="J131" s="122"/>
      <c r="K131" s="123"/>
      <c r="L131" s="124"/>
      <c r="M131" s="118"/>
      <c r="N131" s="115"/>
      <c r="O131" s="118"/>
      <c r="P131" s="125"/>
      <c r="Q131" s="126"/>
      <c r="R131" s="126"/>
      <c r="S131" s="115"/>
      <c r="T131" s="118"/>
      <c r="U131" s="127"/>
      <c r="V131" s="111"/>
    </row>
    <row r="132" spans="10:22" ht="18" customHeight="1" x14ac:dyDescent="0.3">
      <c r="J132" s="122"/>
      <c r="K132" s="123"/>
      <c r="L132" s="124"/>
      <c r="M132" s="118"/>
      <c r="N132" s="115"/>
      <c r="O132" s="118"/>
      <c r="P132" s="125"/>
      <c r="Q132" s="126"/>
      <c r="R132" s="126"/>
      <c r="S132" s="115"/>
      <c r="T132" s="118"/>
      <c r="U132" s="127"/>
      <c r="V132" s="111"/>
    </row>
    <row r="133" spans="10:22" ht="18" customHeight="1" x14ac:dyDescent="0.3">
      <c r="J133" s="122"/>
      <c r="K133" s="123"/>
      <c r="L133" s="124"/>
      <c r="M133" s="118"/>
      <c r="N133" s="115"/>
      <c r="O133" s="118"/>
      <c r="P133" s="125"/>
      <c r="Q133" s="126"/>
      <c r="R133" s="126"/>
      <c r="S133" s="115"/>
      <c r="T133" s="118"/>
      <c r="U133" s="127"/>
      <c r="V133" s="111"/>
    </row>
    <row r="134" spans="10:22" ht="18" customHeight="1" x14ac:dyDescent="0.3">
      <c r="J134" s="122"/>
      <c r="K134" s="123"/>
      <c r="L134" s="124"/>
      <c r="M134" s="118"/>
      <c r="N134" s="115"/>
      <c r="O134" s="118"/>
      <c r="P134" s="125"/>
      <c r="Q134" s="126"/>
      <c r="R134" s="126"/>
      <c r="S134" s="115"/>
      <c r="T134" s="118"/>
      <c r="U134" s="127"/>
      <c r="V134" s="111"/>
    </row>
    <row r="135" spans="10:22" ht="18" customHeight="1" x14ac:dyDescent="0.3">
      <c r="J135" s="122"/>
      <c r="K135" s="123"/>
      <c r="L135" s="124"/>
      <c r="M135" s="118"/>
      <c r="N135" s="115"/>
      <c r="O135" s="118"/>
      <c r="P135" s="125"/>
      <c r="Q135" s="126"/>
      <c r="R135" s="126"/>
      <c r="S135" s="115"/>
      <c r="T135" s="118"/>
      <c r="U135" s="127"/>
      <c r="V135" s="111"/>
    </row>
    <row r="136" spans="10:22" ht="18" customHeight="1" x14ac:dyDescent="0.3">
      <c r="J136" s="122"/>
      <c r="K136" s="123"/>
      <c r="L136" s="124"/>
      <c r="M136" s="118"/>
      <c r="N136" s="115"/>
      <c r="O136" s="118"/>
      <c r="P136" s="125"/>
      <c r="Q136" s="126"/>
      <c r="R136" s="126"/>
      <c r="S136" s="115"/>
      <c r="T136" s="118"/>
      <c r="U136" s="127"/>
      <c r="V136" s="111"/>
    </row>
    <row r="137" spans="10:22" ht="18" customHeight="1" x14ac:dyDescent="0.3">
      <c r="J137" s="122"/>
      <c r="K137" s="123"/>
      <c r="L137" s="124"/>
      <c r="M137" s="118"/>
      <c r="N137" s="115"/>
      <c r="O137" s="118"/>
      <c r="P137" s="125"/>
      <c r="Q137" s="126"/>
      <c r="R137" s="126"/>
      <c r="S137" s="115"/>
      <c r="T137" s="118"/>
      <c r="U137" s="127"/>
      <c r="V137" s="111"/>
    </row>
    <row r="138" spans="10:22" ht="18" customHeight="1" x14ac:dyDescent="0.3">
      <c r="J138" s="122"/>
      <c r="K138" s="123"/>
      <c r="L138" s="124"/>
      <c r="M138" s="118"/>
      <c r="N138" s="115"/>
      <c r="O138" s="118"/>
      <c r="P138" s="125"/>
      <c r="Q138" s="126"/>
      <c r="R138" s="126"/>
      <c r="S138" s="115"/>
      <c r="T138" s="118"/>
      <c r="U138" s="127"/>
      <c r="V138" s="111"/>
    </row>
    <row r="139" spans="10:22" ht="18" customHeight="1" x14ac:dyDescent="0.3">
      <c r="J139" s="122"/>
      <c r="K139" s="123"/>
      <c r="L139" s="124"/>
      <c r="M139" s="118"/>
      <c r="N139" s="115"/>
      <c r="O139" s="118"/>
      <c r="P139" s="125"/>
      <c r="Q139" s="126"/>
      <c r="R139" s="126"/>
      <c r="S139" s="115"/>
      <c r="T139" s="118"/>
      <c r="U139" s="127"/>
      <c r="V139" s="111"/>
    </row>
    <row r="140" spans="10:22" ht="18" customHeight="1" x14ac:dyDescent="0.3">
      <c r="J140" s="122"/>
      <c r="K140" s="123"/>
      <c r="L140" s="124"/>
      <c r="M140" s="118"/>
      <c r="N140" s="115"/>
      <c r="O140" s="118"/>
      <c r="P140" s="125"/>
      <c r="Q140" s="126"/>
      <c r="R140" s="126"/>
      <c r="S140" s="115"/>
      <c r="T140" s="118"/>
      <c r="U140" s="127"/>
      <c r="V140" s="111"/>
    </row>
    <row r="141" spans="10:22" ht="18" customHeight="1" x14ac:dyDescent="0.3">
      <c r="J141" s="122"/>
      <c r="K141" s="123"/>
      <c r="L141" s="124"/>
      <c r="M141" s="118"/>
      <c r="N141" s="115"/>
      <c r="O141" s="118"/>
      <c r="P141" s="125"/>
      <c r="Q141" s="126"/>
      <c r="R141" s="126"/>
      <c r="S141" s="115"/>
      <c r="T141" s="118"/>
      <c r="U141" s="127"/>
      <c r="V141" s="111"/>
    </row>
    <row r="142" spans="10:22" ht="18" customHeight="1" x14ac:dyDescent="0.3">
      <c r="J142" s="122"/>
      <c r="K142" s="123"/>
      <c r="L142" s="124"/>
      <c r="M142" s="118"/>
      <c r="N142" s="115"/>
      <c r="O142" s="118"/>
      <c r="P142" s="125"/>
      <c r="Q142" s="126"/>
      <c r="R142" s="126"/>
      <c r="S142" s="115"/>
      <c r="T142" s="118"/>
      <c r="U142" s="127"/>
      <c r="V142" s="111"/>
    </row>
    <row r="143" spans="10:22" ht="18" customHeight="1" x14ac:dyDescent="0.3">
      <c r="J143" s="122"/>
      <c r="K143" s="123"/>
      <c r="L143" s="124"/>
      <c r="M143" s="118"/>
      <c r="N143" s="115"/>
      <c r="O143" s="118"/>
      <c r="P143" s="125"/>
      <c r="Q143" s="126"/>
      <c r="R143" s="126"/>
      <c r="S143" s="115"/>
      <c r="T143" s="118"/>
      <c r="U143" s="127"/>
      <c r="V143" s="111"/>
    </row>
    <row r="144" spans="10:22" ht="18" customHeight="1" x14ac:dyDescent="0.3">
      <c r="J144" s="122"/>
      <c r="K144" s="123"/>
      <c r="L144" s="124"/>
      <c r="M144" s="118"/>
      <c r="N144" s="115"/>
      <c r="O144" s="118"/>
      <c r="P144" s="125"/>
      <c r="Q144" s="126"/>
      <c r="R144" s="126"/>
      <c r="S144" s="115"/>
      <c r="T144" s="118"/>
      <c r="U144" s="127"/>
      <c r="V144" s="111"/>
    </row>
    <row r="145" spans="10:22" ht="18" customHeight="1" x14ac:dyDescent="0.3">
      <c r="J145" s="122"/>
      <c r="K145" s="123"/>
      <c r="L145" s="124"/>
      <c r="M145" s="118"/>
      <c r="N145" s="115"/>
      <c r="O145" s="118"/>
      <c r="P145" s="125"/>
      <c r="Q145" s="126"/>
      <c r="R145" s="126"/>
      <c r="S145" s="115"/>
      <c r="T145" s="118"/>
      <c r="U145" s="127"/>
      <c r="V145" s="111"/>
    </row>
    <row r="146" spans="10:22" ht="18" customHeight="1" x14ac:dyDescent="0.3">
      <c r="J146" s="122"/>
      <c r="K146" s="123"/>
      <c r="L146" s="124"/>
      <c r="M146" s="118"/>
      <c r="N146" s="115"/>
      <c r="O146" s="118"/>
      <c r="P146" s="125"/>
      <c r="Q146" s="126"/>
      <c r="R146" s="126"/>
      <c r="S146" s="115"/>
      <c r="T146" s="118"/>
      <c r="U146" s="127"/>
      <c r="V146" s="111"/>
    </row>
    <row r="147" spans="10:22" ht="18" customHeight="1" x14ac:dyDescent="0.3">
      <c r="J147" s="122"/>
      <c r="K147" s="123"/>
      <c r="L147" s="124"/>
      <c r="M147" s="118"/>
      <c r="N147" s="115"/>
      <c r="O147" s="118"/>
      <c r="P147" s="125"/>
      <c r="Q147" s="126"/>
      <c r="R147" s="126"/>
      <c r="S147" s="115"/>
      <c r="T147" s="118"/>
      <c r="U147" s="127"/>
      <c r="V147" s="111"/>
    </row>
    <row r="148" spans="10:22" ht="18" customHeight="1" x14ac:dyDescent="0.3">
      <c r="J148" s="122"/>
      <c r="K148" s="123"/>
      <c r="L148" s="124"/>
      <c r="M148" s="118"/>
      <c r="N148" s="115"/>
      <c r="O148" s="118"/>
      <c r="P148" s="125"/>
      <c r="Q148" s="126"/>
      <c r="R148" s="126"/>
      <c r="S148" s="115"/>
      <c r="T148" s="118"/>
      <c r="U148" s="127"/>
      <c r="V148" s="111"/>
    </row>
    <row r="149" spans="10:22" ht="18" customHeight="1" x14ac:dyDescent="0.3">
      <c r="J149" s="122"/>
      <c r="K149" s="123"/>
      <c r="L149" s="124"/>
      <c r="M149" s="118"/>
      <c r="N149" s="115"/>
      <c r="O149" s="118"/>
      <c r="P149" s="125"/>
      <c r="Q149" s="126"/>
      <c r="R149" s="126"/>
      <c r="S149" s="115"/>
      <c r="T149" s="118"/>
      <c r="U149" s="127"/>
      <c r="V149" s="111"/>
    </row>
    <row r="150" spans="10:22" ht="18" customHeight="1" x14ac:dyDescent="0.3">
      <c r="J150" s="122"/>
      <c r="K150" s="123"/>
      <c r="L150" s="124"/>
      <c r="M150" s="118"/>
      <c r="N150" s="115"/>
      <c r="O150" s="118"/>
      <c r="P150" s="125"/>
      <c r="Q150" s="126"/>
      <c r="R150" s="126"/>
      <c r="S150" s="115"/>
      <c r="T150" s="118"/>
      <c r="U150" s="127"/>
      <c r="V150" s="111"/>
    </row>
    <row r="151" spans="10:22" ht="18" customHeight="1" x14ac:dyDescent="0.3">
      <c r="J151" s="122"/>
      <c r="K151" s="123"/>
      <c r="L151" s="124"/>
      <c r="M151" s="118"/>
      <c r="N151" s="115"/>
      <c r="O151" s="118"/>
      <c r="P151" s="125"/>
      <c r="Q151" s="126"/>
      <c r="R151" s="126"/>
      <c r="S151" s="115"/>
      <c r="T151" s="118"/>
      <c r="U151" s="127"/>
      <c r="V151" s="111"/>
    </row>
    <row r="152" spans="10:22" ht="18" customHeight="1" x14ac:dyDescent="0.3">
      <c r="J152" s="122"/>
      <c r="K152" s="123"/>
      <c r="L152" s="124"/>
      <c r="M152" s="118"/>
      <c r="N152" s="115"/>
      <c r="O152" s="118"/>
      <c r="P152" s="125"/>
      <c r="Q152" s="126"/>
      <c r="R152" s="126"/>
      <c r="S152" s="115"/>
      <c r="T152" s="118"/>
      <c r="U152" s="127"/>
      <c r="V152" s="111"/>
    </row>
    <row r="153" spans="10:22" ht="18" customHeight="1" x14ac:dyDescent="0.3">
      <c r="J153" s="122"/>
      <c r="K153" s="123"/>
      <c r="L153" s="124"/>
      <c r="M153" s="118"/>
      <c r="N153" s="115"/>
      <c r="O153" s="118"/>
      <c r="P153" s="125"/>
      <c r="Q153" s="126"/>
      <c r="R153" s="126"/>
      <c r="S153" s="115"/>
      <c r="T153" s="118"/>
      <c r="U153" s="127"/>
      <c r="V153" s="111"/>
    </row>
    <row r="154" spans="10:22" ht="18" customHeight="1" x14ac:dyDescent="0.3">
      <c r="J154" s="122"/>
      <c r="K154" s="123"/>
      <c r="L154" s="124"/>
      <c r="M154" s="118"/>
      <c r="N154" s="115"/>
      <c r="O154" s="118"/>
      <c r="P154" s="125"/>
      <c r="Q154" s="126"/>
      <c r="R154" s="126"/>
      <c r="S154" s="115"/>
      <c r="T154" s="118"/>
      <c r="U154" s="127"/>
      <c r="V154" s="111"/>
    </row>
    <row r="155" spans="10:22" ht="18" customHeight="1" x14ac:dyDescent="0.3">
      <c r="J155" s="122"/>
      <c r="K155" s="123"/>
      <c r="L155" s="124"/>
      <c r="M155" s="118"/>
      <c r="N155" s="115"/>
      <c r="O155" s="118"/>
      <c r="P155" s="125"/>
      <c r="Q155" s="126"/>
      <c r="R155" s="126"/>
      <c r="S155" s="115"/>
      <c r="T155" s="118"/>
      <c r="U155" s="127"/>
      <c r="V155" s="111"/>
    </row>
    <row r="156" spans="10:22" ht="18" customHeight="1" x14ac:dyDescent="0.3">
      <c r="J156" s="122"/>
      <c r="K156" s="123"/>
      <c r="L156" s="124"/>
      <c r="M156" s="118"/>
      <c r="N156" s="115"/>
      <c r="O156" s="118"/>
      <c r="P156" s="125"/>
      <c r="Q156" s="126"/>
      <c r="R156" s="126"/>
      <c r="S156" s="115"/>
      <c r="T156" s="118"/>
      <c r="U156" s="127"/>
      <c r="V156" s="111"/>
    </row>
    <row r="157" spans="10:22" ht="18" customHeight="1" x14ac:dyDescent="0.3">
      <c r="J157" s="122"/>
      <c r="K157" s="123"/>
      <c r="L157" s="124"/>
      <c r="M157" s="118"/>
      <c r="N157" s="115"/>
      <c r="O157" s="118"/>
      <c r="P157" s="125"/>
      <c r="Q157" s="126"/>
      <c r="R157" s="126"/>
      <c r="S157" s="115"/>
      <c r="T157" s="118"/>
      <c r="U157" s="127"/>
      <c r="V157" s="111"/>
    </row>
    <row r="158" spans="10:22" ht="18" customHeight="1" x14ac:dyDescent="0.3">
      <c r="J158" s="122"/>
      <c r="K158" s="123"/>
      <c r="L158" s="124"/>
      <c r="M158" s="118"/>
      <c r="N158" s="115"/>
      <c r="O158" s="118"/>
      <c r="P158" s="125"/>
      <c r="Q158" s="126"/>
      <c r="R158" s="126"/>
      <c r="S158" s="115"/>
      <c r="T158" s="118"/>
      <c r="U158" s="127"/>
      <c r="V158" s="111"/>
    </row>
    <row r="159" spans="10:22" ht="18" customHeight="1" x14ac:dyDescent="0.3">
      <c r="J159" s="122"/>
      <c r="K159" s="123"/>
      <c r="L159" s="124"/>
      <c r="M159" s="118"/>
      <c r="N159" s="115"/>
      <c r="O159" s="118"/>
      <c r="P159" s="125"/>
      <c r="Q159" s="126"/>
      <c r="R159" s="126"/>
      <c r="S159" s="115"/>
      <c r="T159" s="118"/>
      <c r="U159" s="127"/>
      <c r="V159" s="111"/>
    </row>
    <row r="160" spans="10:22" ht="18" customHeight="1" x14ac:dyDescent="0.3">
      <c r="J160" s="122"/>
      <c r="K160" s="123"/>
      <c r="L160" s="124"/>
      <c r="M160" s="118"/>
      <c r="N160" s="115"/>
      <c r="O160" s="118"/>
      <c r="P160" s="125"/>
      <c r="Q160" s="126"/>
      <c r="R160" s="126"/>
      <c r="S160" s="115"/>
      <c r="T160" s="118"/>
      <c r="U160" s="127"/>
      <c r="V160" s="111"/>
    </row>
    <row r="161" spans="10:22" ht="18" customHeight="1" x14ac:dyDescent="0.3">
      <c r="J161" s="122"/>
      <c r="K161" s="123"/>
      <c r="L161" s="124"/>
      <c r="M161" s="118"/>
      <c r="N161" s="115"/>
      <c r="O161" s="118"/>
      <c r="P161" s="125"/>
      <c r="Q161" s="126"/>
      <c r="R161" s="126"/>
      <c r="S161" s="115"/>
      <c r="T161" s="118"/>
      <c r="U161" s="127"/>
      <c r="V161" s="111"/>
    </row>
    <row r="162" spans="10:22" ht="18" customHeight="1" x14ac:dyDescent="0.3">
      <c r="J162" s="122"/>
      <c r="K162" s="123"/>
      <c r="L162" s="124"/>
      <c r="M162" s="118"/>
      <c r="N162" s="115"/>
      <c r="O162" s="118"/>
      <c r="P162" s="125"/>
      <c r="Q162" s="126"/>
      <c r="R162" s="126"/>
      <c r="S162" s="115"/>
      <c r="T162" s="118"/>
      <c r="U162" s="127"/>
      <c r="V162" s="111"/>
    </row>
    <row r="163" spans="10:22" ht="18" customHeight="1" x14ac:dyDescent="0.3">
      <c r="J163" s="122"/>
      <c r="K163" s="123"/>
      <c r="L163" s="124"/>
      <c r="M163" s="118"/>
      <c r="N163" s="115"/>
      <c r="O163" s="118"/>
      <c r="P163" s="125"/>
      <c r="Q163" s="126"/>
      <c r="R163" s="126"/>
      <c r="S163" s="115"/>
      <c r="T163" s="118"/>
      <c r="U163" s="127"/>
      <c r="V163" s="111"/>
    </row>
    <row r="164" spans="10:22" ht="18" customHeight="1" x14ac:dyDescent="0.3">
      <c r="J164" s="122"/>
      <c r="K164" s="123"/>
      <c r="L164" s="124"/>
      <c r="M164" s="118"/>
      <c r="N164" s="115"/>
      <c r="O164" s="118"/>
      <c r="P164" s="125"/>
      <c r="Q164" s="126"/>
      <c r="R164" s="126"/>
      <c r="S164" s="115"/>
      <c r="T164" s="118"/>
      <c r="U164" s="127"/>
      <c r="V164" s="111"/>
    </row>
    <row r="165" spans="10:22" ht="18" customHeight="1" x14ac:dyDescent="0.3">
      <c r="J165" s="122"/>
      <c r="K165" s="123"/>
      <c r="L165" s="124"/>
      <c r="M165" s="118"/>
      <c r="N165" s="115"/>
      <c r="O165" s="118"/>
      <c r="P165" s="125"/>
      <c r="Q165" s="126"/>
      <c r="R165" s="126"/>
      <c r="S165" s="115"/>
      <c r="T165" s="118"/>
      <c r="U165" s="127"/>
      <c r="V165" s="111"/>
    </row>
    <row r="166" spans="10:22" ht="18" customHeight="1" x14ac:dyDescent="0.3">
      <c r="J166" s="122"/>
      <c r="K166" s="123"/>
      <c r="L166" s="124"/>
      <c r="M166" s="118"/>
      <c r="N166" s="115"/>
      <c r="O166" s="118"/>
      <c r="P166" s="125"/>
      <c r="Q166" s="126"/>
      <c r="R166" s="126"/>
      <c r="S166" s="115"/>
      <c r="T166" s="118"/>
      <c r="U166" s="127"/>
      <c r="V166" s="111"/>
    </row>
    <row r="167" spans="10:22" ht="18" customHeight="1" x14ac:dyDescent="0.3">
      <c r="J167" s="122"/>
      <c r="K167" s="123"/>
      <c r="L167" s="124"/>
      <c r="M167" s="118"/>
      <c r="N167" s="115"/>
      <c r="O167" s="118"/>
      <c r="P167" s="125"/>
      <c r="Q167" s="126"/>
      <c r="R167" s="126"/>
      <c r="S167" s="115"/>
      <c r="T167" s="118"/>
      <c r="U167" s="127"/>
      <c r="V167" s="111"/>
    </row>
    <row r="168" spans="10:22" ht="18" customHeight="1" x14ac:dyDescent="0.3">
      <c r="J168" s="122"/>
      <c r="K168" s="123"/>
      <c r="L168" s="124"/>
      <c r="M168" s="118"/>
      <c r="N168" s="115"/>
      <c r="O168" s="118"/>
      <c r="P168" s="125"/>
      <c r="Q168" s="126"/>
      <c r="R168" s="126"/>
      <c r="S168" s="115"/>
      <c r="T168" s="118"/>
      <c r="U168" s="127"/>
      <c r="V168" s="111"/>
    </row>
    <row r="169" spans="10:22" ht="18" customHeight="1" x14ac:dyDescent="0.3">
      <c r="J169" s="122"/>
      <c r="K169" s="123"/>
      <c r="L169" s="124"/>
      <c r="M169" s="118"/>
      <c r="N169" s="115"/>
      <c r="O169" s="118"/>
      <c r="P169" s="125"/>
      <c r="Q169" s="126"/>
      <c r="R169" s="126"/>
      <c r="S169" s="115"/>
      <c r="T169" s="118"/>
      <c r="U169" s="127"/>
      <c r="V169" s="111"/>
    </row>
    <row r="170" spans="10:22" ht="18" customHeight="1" x14ac:dyDescent="0.3">
      <c r="J170" s="122"/>
      <c r="K170" s="123"/>
      <c r="L170" s="124"/>
      <c r="M170" s="118"/>
      <c r="N170" s="115"/>
      <c r="O170" s="118"/>
      <c r="P170" s="125"/>
      <c r="Q170" s="126"/>
      <c r="R170" s="126"/>
      <c r="S170" s="115"/>
      <c r="T170" s="118"/>
      <c r="U170" s="127"/>
      <c r="V170" s="111"/>
    </row>
    <row r="171" spans="10:22" ht="18" customHeight="1" x14ac:dyDescent="0.3">
      <c r="J171" s="122"/>
      <c r="K171" s="123"/>
      <c r="L171" s="124"/>
      <c r="M171" s="118"/>
      <c r="N171" s="115"/>
      <c r="O171" s="118"/>
      <c r="P171" s="125"/>
      <c r="Q171" s="126"/>
      <c r="R171" s="126"/>
      <c r="S171" s="115"/>
      <c r="T171" s="118"/>
      <c r="U171" s="127"/>
      <c r="V171" s="111"/>
    </row>
    <row r="172" spans="10:22" ht="18" customHeight="1" x14ac:dyDescent="0.3">
      <c r="J172" s="122"/>
      <c r="K172" s="123"/>
      <c r="L172" s="124"/>
      <c r="M172" s="118"/>
      <c r="N172" s="115"/>
      <c r="O172" s="118"/>
      <c r="P172" s="125"/>
      <c r="Q172" s="126"/>
      <c r="R172" s="126"/>
      <c r="S172" s="115"/>
      <c r="T172" s="118"/>
      <c r="U172" s="127"/>
      <c r="V172" s="111"/>
    </row>
    <row r="173" spans="10:22" ht="18" customHeight="1" x14ac:dyDescent="0.3">
      <c r="J173" s="122"/>
      <c r="K173" s="123"/>
      <c r="L173" s="124"/>
      <c r="M173" s="118"/>
      <c r="N173" s="115"/>
      <c r="O173" s="118"/>
      <c r="P173" s="125"/>
      <c r="Q173" s="126"/>
      <c r="R173" s="126"/>
      <c r="S173" s="115"/>
      <c r="T173" s="118"/>
      <c r="U173" s="127"/>
      <c r="V173" s="111"/>
    </row>
    <row r="174" spans="10:22" ht="18" customHeight="1" x14ac:dyDescent="0.3">
      <c r="J174" s="122"/>
      <c r="K174" s="123"/>
      <c r="L174" s="124"/>
      <c r="M174" s="118"/>
      <c r="N174" s="115"/>
      <c r="O174" s="118"/>
      <c r="P174" s="125"/>
      <c r="Q174" s="126"/>
      <c r="R174" s="126"/>
      <c r="S174" s="115"/>
      <c r="T174" s="118"/>
      <c r="U174" s="127"/>
      <c r="V174" s="111"/>
    </row>
    <row r="175" spans="10:22" ht="18" customHeight="1" x14ac:dyDescent="0.3">
      <c r="J175" s="122"/>
      <c r="K175" s="123"/>
      <c r="L175" s="124"/>
      <c r="M175" s="118"/>
      <c r="N175" s="115"/>
      <c r="O175" s="118"/>
      <c r="P175" s="125"/>
      <c r="Q175" s="126"/>
      <c r="R175" s="126"/>
      <c r="S175" s="115"/>
      <c r="T175" s="118"/>
      <c r="U175" s="127"/>
      <c r="V175" s="111"/>
    </row>
    <row r="176" spans="10:22" ht="18" customHeight="1" x14ac:dyDescent="0.3">
      <c r="J176" s="122"/>
      <c r="K176" s="123"/>
      <c r="L176" s="124"/>
      <c r="M176" s="118"/>
      <c r="N176" s="115"/>
      <c r="O176" s="118"/>
      <c r="P176" s="125"/>
      <c r="Q176" s="126"/>
      <c r="R176" s="126"/>
      <c r="S176" s="115"/>
      <c r="T176" s="118"/>
      <c r="U176" s="127"/>
      <c r="V176" s="111"/>
    </row>
    <row r="177" spans="10:22" ht="18" customHeight="1" x14ac:dyDescent="0.3">
      <c r="J177" s="122"/>
      <c r="K177" s="123"/>
      <c r="L177" s="124"/>
      <c r="M177" s="118"/>
      <c r="N177" s="115"/>
      <c r="O177" s="118"/>
      <c r="P177" s="125"/>
      <c r="Q177" s="126"/>
      <c r="R177" s="126"/>
      <c r="S177" s="115"/>
      <c r="T177" s="118"/>
      <c r="U177" s="127"/>
      <c r="V177" s="111"/>
    </row>
    <row r="178" spans="10:22" ht="18" customHeight="1" x14ac:dyDescent="0.3">
      <c r="J178" s="122"/>
      <c r="K178" s="123"/>
      <c r="L178" s="124"/>
      <c r="M178" s="118"/>
      <c r="N178" s="115"/>
      <c r="O178" s="118"/>
      <c r="P178" s="125"/>
      <c r="Q178" s="126"/>
      <c r="R178" s="126"/>
      <c r="S178" s="115"/>
      <c r="T178" s="118"/>
      <c r="U178" s="127"/>
      <c r="V178" s="111"/>
    </row>
    <row r="179" spans="10:22" ht="18" customHeight="1" x14ac:dyDescent="0.3">
      <c r="J179" s="122"/>
      <c r="K179" s="123"/>
      <c r="L179" s="124"/>
      <c r="M179" s="118"/>
      <c r="N179" s="115"/>
      <c r="O179" s="118"/>
      <c r="P179" s="125"/>
      <c r="Q179" s="126"/>
      <c r="R179" s="126"/>
      <c r="S179" s="115"/>
      <c r="T179" s="118"/>
      <c r="U179" s="127"/>
    </row>
    <row r="180" spans="10:22" ht="18" customHeight="1" x14ac:dyDescent="0.3">
      <c r="J180" s="122"/>
      <c r="K180" s="123"/>
      <c r="L180" s="124"/>
      <c r="M180" s="118"/>
      <c r="N180" s="115"/>
      <c r="O180" s="118"/>
      <c r="P180" s="125"/>
      <c r="Q180" s="126"/>
      <c r="R180" s="126"/>
      <c r="S180" s="115"/>
      <c r="T180" s="118"/>
      <c r="U180" s="127"/>
    </row>
    <row r="181" spans="10:22" ht="18" customHeight="1" x14ac:dyDescent="0.3">
      <c r="J181" s="122"/>
      <c r="K181" s="123"/>
      <c r="L181" s="124"/>
      <c r="M181" s="118"/>
      <c r="N181" s="115"/>
      <c r="O181" s="118"/>
      <c r="P181" s="125"/>
      <c r="Q181" s="126"/>
      <c r="R181" s="126"/>
      <c r="S181" s="115"/>
      <c r="T181" s="118"/>
      <c r="U181" s="127"/>
    </row>
    <row r="182" spans="10:22" ht="18" customHeight="1" x14ac:dyDescent="0.3">
      <c r="J182" s="122"/>
      <c r="K182" s="123"/>
      <c r="L182" s="124"/>
      <c r="M182" s="118"/>
      <c r="N182" s="115"/>
      <c r="O182" s="118"/>
      <c r="P182" s="125"/>
      <c r="Q182" s="126"/>
      <c r="R182" s="126"/>
      <c r="S182" s="115"/>
      <c r="T182" s="118"/>
      <c r="U182" s="127"/>
    </row>
    <row r="183" spans="10:22" ht="18" customHeight="1" x14ac:dyDescent="0.3">
      <c r="J183" s="122"/>
      <c r="K183" s="123"/>
      <c r="L183" s="124"/>
      <c r="M183" s="118"/>
      <c r="N183" s="115"/>
      <c r="O183" s="118"/>
      <c r="P183" s="125"/>
      <c r="Q183" s="126"/>
      <c r="R183" s="126"/>
      <c r="S183" s="115"/>
      <c r="T183" s="118"/>
      <c r="U183" s="127"/>
    </row>
    <row r="184" spans="10:22" ht="18" customHeight="1" x14ac:dyDescent="0.3">
      <c r="J184" s="122"/>
      <c r="K184" s="123"/>
      <c r="L184" s="124"/>
      <c r="M184" s="118"/>
      <c r="N184" s="115"/>
      <c r="O184" s="118"/>
      <c r="P184" s="125"/>
      <c r="Q184" s="126"/>
      <c r="R184" s="126"/>
      <c r="S184" s="115"/>
      <c r="T184" s="118"/>
      <c r="U184" s="127"/>
    </row>
    <row r="185" spans="10:22" ht="18" customHeight="1" x14ac:dyDescent="0.3">
      <c r="J185" s="122"/>
      <c r="K185" s="123"/>
      <c r="L185" s="124"/>
      <c r="M185" s="118"/>
      <c r="N185" s="115"/>
      <c r="O185" s="118"/>
      <c r="P185" s="125"/>
      <c r="Q185" s="126"/>
      <c r="R185" s="126"/>
      <c r="S185" s="115"/>
      <c r="T185" s="118"/>
      <c r="U185" s="127"/>
    </row>
    <row r="186" spans="10:22" ht="18" customHeight="1" x14ac:dyDescent="0.3">
      <c r="J186" s="122"/>
      <c r="K186" s="123"/>
      <c r="L186" s="124"/>
      <c r="M186" s="118"/>
      <c r="N186" s="115"/>
      <c r="O186" s="118"/>
      <c r="P186" s="125"/>
      <c r="Q186" s="126"/>
      <c r="R186" s="126"/>
      <c r="S186" s="115"/>
      <c r="T186" s="118"/>
      <c r="U186" s="127"/>
    </row>
    <row r="187" spans="10:22" ht="18" customHeight="1" x14ac:dyDescent="0.3">
      <c r="J187" s="122"/>
      <c r="K187" s="123"/>
      <c r="L187" s="124"/>
      <c r="M187" s="118"/>
      <c r="N187" s="115"/>
      <c r="O187" s="118"/>
      <c r="P187" s="125"/>
      <c r="Q187" s="126"/>
      <c r="R187" s="126"/>
      <c r="S187" s="115"/>
      <c r="T187" s="118"/>
      <c r="U187" s="127"/>
    </row>
    <row r="188" spans="10:22" ht="18" customHeight="1" x14ac:dyDescent="0.3">
      <c r="J188" s="122"/>
      <c r="K188" s="123"/>
      <c r="L188" s="124"/>
      <c r="M188" s="118"/>
      <c r="N188" s="115"/>
      <c r="O188" s="118"/>
      <c r="P188" s="125"/>
      <c r="Q188" s="126"/>
      <c r="R188" s="126"/>
      <c r="S188" s="115"/>
      <c r="T188" s="118"/>
      <c r="U188" s="127"/>
    </row>
    <row r="189" spans="10:22" ht="18" customHeight="1" x14ac:dyDescent="0.3">
      <c r="J189" s="122"/>
      <c r="K189" s="123"/>
      <c r="L189" s="124"/>
      <c r="M189" s="118"/>
      <c r="N189" s="115"/>
      <c r="O189" s="118"/>
      <c r="P189" s="125"/>
      <c r="Q189" s="126"/>
      <c r="R189" s="126"/>
      <c r="S189" s="115"/>
      <c r="T189" s="118"/>
      <c r="U189" s="127"/>
    </row>
    <row r="190" spans="10:22" ht="18" customHeight="1" x14ac:dyDescent="0.3">
      <c r="J190" s="122"/>
      <c r="K190" s="123"/>
      <c r="L190" s="124"/>
      <c r="M190" s="118"/>
      <c r="N190" s="115"/>
      <c r="O190" s="118"/>
      <c r="P190" s="125"/>
      <c r="Q190" s="126"/>
      <c r="R190" s="126"/>
      <c r="S190" s="115"/>
      <c r="T190" s="118"/>
      <c r="U190" s="127"/>
    </row>
    <row r="191" spans="10:22" ht="18" customHeight="1" x14ac:dyDescent="0.3">
      <c r="J191" s="122"/>
      <c r="K191" s="123"/>
      <c r="L191" s="124"/>
      <c r="M191" s="118"/>
      <c r="N191" s="115"/>
      <c r="O191" s="118"/>
      <c r="P191" s="125"/>
      <c r="Q191" s="126"/>
      <c r="R191" s="126"/>
      <c r="S191" s="115"/>
      <c r="T191" s="118"/>
      <c r="U191" s="127"/>
    </row>
    <row r="192" spans="10:22" ht="18" customHeight="1" x14ac:dyDescent="0.3">
      <c r="J192" s="122"/>
      <c r="K192" s="123"/>
      <c r="L192" s="124"/>
      <c r="M192" s="118"/>
      <c r="N192" s="115"/>
      <c r="O192" s="118"/>
      <c r="P192" s="125"/>
      <c r="Q192" s="126"/>
      <c r="R192" s="126"/>
      <c r="S192" s="115"/>
      <c r="T192" s="118"/>
      <c r="U192" s="127"/>
    </row>
    <row r="193" spans="10:21" ht="18" customHeight="1" x14ac:dyDescent="0.3">
      <c r="J193" s="122"/>
      <c r="K193" s="123"/>
      <c r="L193" s="124"/>
      <c r="M193" s="118"/>
      <c r="N193" s="115"/>
      <c r="O193" s="118"/>
      <c r="P193" s="125"/>
      <c r="Q193" s="126"/>
      <c r="R193" s="126"/>
      <c r="S193" s="115"/>
      <c r="T193" s="118"/>
      <c r="U193" s="127"/>
    </row>
    <row r="194" spans="10:21" ht="18" customHeight="1" x14ac:dyDescent="0.3">
      <c r="J194" s="122"/>
      <c r="K194" s="123"/>
      <c r="L194" s="124"/>
      <c r="M194" s="118"/>
      <c r="N194" s="115"/>
      <c r="O194" s="118"/>
      <c r="P194" s="125"/>
      <c r="Q194" s="126"/>
      <c r="R194" s="126"/>
      <c r="S194" s="115"/>
      <c r="T194" s="118"/>
      <c r="U194" s="127"/>
    </row>
    <row r="195" spans="10:21" ht="18" customHeight="1" x14ac:dyDescent="0.3">
      <c r="J195" s="122"/>
      <c r="K195" s="123"/>
      <c r="L195" s="124"/>
      <c r="M195" s="118"/>
      <c r="N195" s="115"/>
      <c r="O195" s="118"/>
      <c r="P195" s="125"/>
      <c r="Q195" s="126"/>
      <c r="R195" s="126"/>
      <c r="S195" s="115"/>
      <c r="T195" s="118"/>
      <c r="U195" s="127"/>
    </row>
    <row r="196" spans="10:21" ht="18" customHeight="1" x14ac:dyDescent="0.3">
      <c r="J196" s="122"/>
      <c r="K196" s="123"/>
      <c r="L196" s="124"/>
      <c r="M196" s="118"/>
      <c r="N196" s="115"/>
      <c r="O196" s="118"/>
      <c r="P196" s="125"/>
      <c r="Q196" s="126"/>
      <c r="R196" s="126"/>
      <c r="S196" s="115"/>
      <c r="T196" s="118"/>
      <c r="U196" s="127"/>
    </row>
    <row r="197" spans="10:21" ht="18" customHeight="1" x14ac:dyDescent="0.3">
      <c r="J197" s="122"/>
      <c r="K197" s="123"/>
      <c r="L197" s="124"/>
      <c r="M197" s="118"/>
      <c r="N197" s="115"/>
      <c r="O197" s="118"/>
      <c r="P197" s="125"/>
      <c r="Q197" s="126"/>
      <c r="R197" s="126"/>
      <c r="S197" s="115"/>
      <c r="T197" s="118"/>
      <c r="U197" s="127"/>
    </row>
    <row r="198" spans="10:21" ht="18" customHeight="1" x14ac:dyDescent="0.3">
      <c r="J198" s="122"/>
      <c r="K198" s="123"/>
      <c r="L198" s="124"/>
      <c r="M198" s="118"/>
      <c r="N198" s="115"/>
      <c r="O198" s="118"/>
      <c r="P198" s="125"/>
      <c r="Q198" s="126"/>
      <c r="R198" s="126"/>
      <c r="S198" s="115"/>
      <c r="T198" s="118"/>
      <c r="U198" s="127"/>
    </row>
    <row r="199" spans="10:21" ht="18" customHeight="1" x14ac:dyDescent="0.3">
      <c r="J199" s="122"/>
      <c r="K199" s="123"/>
      <c r="L199" s="124"/>
      <c r="M199" s="118"/>
      <c r="N199" s="115"/>
      <c r="O199" s="118"/>
      <c r="P199" s="125"/>
      <c r="Q199" s="126"/>
      <c r="R199" s="126"/>
      <c r="S199" s="115"/>
      <c r="T199" s="118"/>
      <c r="U199" s="127"/>
    </row>
    <row r="200" spans="10:21" ht="18" customHeight="1" x14ac:dyDescent="0.3">
      <c r="J200" s="122"/>
      <c r="K200" s="123"/>
      <c r="L200" s="124"/>
      <c r="M200" s="118"/>
      <c r="N200" s="115"/>
      <c r="O200" s="118"/>
      <c r="P200" s="125"/>
      <c r="Q200" s="126"/>
      <c r="R200" s="126"/>
      <c r="S200" s="115"/>
      <c r="T200" s="118"/>
      <c r="U200" s="127"/>
    </row>
    <row r="201" spans="10:21" ht="18" customHeight="1" x14ac:dyDescent="0.3">
      <c r="J201" s="122"/>
      <c r="K201" s="123"/>
      <c r="L201" s="124"/>
      <c r="M201" s="118"/>
      <c r="N201" s="115"/>
      <c r="O201" s="118"/>
      <c r="P201" s="125"/>
      <c r="Q201" s="126"/>
      <c r="R201" s="126"/>
      <c r="S201" s="115"/>
      <c r="T201" s="118"/>
      <c r="U201" s="127"/>
    </row>
    <row r="202" spans="10:21" ht="18" customHeight="1" x14ac:dyDescent="0.3">
      <c r="J202" s="122"/>
      <c r="K202" s="123"/>
      <c r="L202" s="124"/>
      <c r="M202" s="118"/>
      <c r="N202" s="115"/>
      <c r="O202" s="118"/>
      <c r="P202" s="125"/>
      <c r="Q202" s="126"/>
      <c r="R202" s="126"/>
      <c r="S202" s="115"/>
      <c r="T202" s="118"/>
      <c r="U202" s="127"/>
    </row>
    <row r="203" spans="10:21" ht="18" customHeight="1" x14ac:dyDescent="0.3">
      <c r="J203" s="122"/>
      <c r="K203" s="123"/>
      <c r="L203" s="124"/>
      <c r="M203" s="118"/>
      <c r="N203" s="115"/>
      <c r="O203" s="118"/>
      <c r="P203" s="125"/>
      <c r="Q203" s="126"/>
      <c r="R203" s="126"/>
      <c r="S203" s="115"/>
      <c r="T203" s="118"/>
      <c r="U203" s="127"/>
    </row>
    <row r="204" spans="10:21" ht="18" customHeight="1" x14ac:dyDescent="0.3">
      <c r="J204" s="122"/>
      <c r="K204" s="123"/>
      <c r="L204" s="124"/>
      <c r="M204" s="118"/>
      <c r="N204" s="115"/>
      <c r="O204" s="118"/>
      <c r="P204" s="125"/>
      <c r="Q204" s="126"/>
      <c r="R204" s="126"/>
      <c r="S204" s="115"/>
      <c r="T204" s="118"/>
      <c r="U204" s="127"/>
    </row>
    <row r="205" spans="10:21" ht="18" customHeight="1" x14ac:dyDescent="0.3">
      <c r="J205" s="122"/>
      <c r="K205" s="123"/>
      <c r="L205" s="124"/>
      <c r="M205" s="118"/>
      <c r="N205" s="115"/>
      <c r="O205" s="118"/>
      <c r="P205" s="125"/>
      <c r="Q205" s="126"/>
      <c r="R205" s="126"/>
      <c r="S205" s="115"/>
      <c r="T205" s="118"/>
      <c r="U205" s="127"/>
    </row>
    <row r="206" spans="10:21" ht="18" customHeight="1" x14ac:dyDescent="0.3">
      <c r="J206" s="122"/>
      <c r="K206" s="123"/>
      <c r="L206" s="124"/>
      <c r="M206" s="118"/>
      <c r="N206" s="115"/>
      <c r="O206" s="118"/>
      <c r="P206" s="125"/>
      <c r="Q206" s="126"/>
      <c r="R206" s="126"/>
      <c r="S206" s="115"/>
      <c r="T206" s="118"/>
      <c r="U206" s="127"/>
    </row>
    <row r="207" spans="10:21" ht="18" customHeight="1" x14ac:dyDescent="0.3">
      <c r="J207" s="122"/>
      <c r="K207" s="123"/>
      <c r="L207" s="124"/>
      <c r="M207" s="118"/>
      <c r="N207" s="115"/>
      <c r="O207" s="118"/>
      <c r="P207" s="125"/>
      <c r="Q207" s="126"/>
      <c r="R207" s="126"/>
      <c r="S207" s="115"/>
      <c r="T207" s="118"/>
      <c r="U207" s="127"/>
    </row>
    <row r="208" spans="10:21" ht="18" customHeight="1" x14ac:dyDescent="0.3">
      <c r="J208" s="122"/>
      <c r="K208" s="123"/>
      <c r="L208" s="124"/>
      <c r="M208" s="118"/>
      <c r="N208" s="115"/>
      <c r="O208" s="118"/>
      <c r="P208" s="125"/>
      <c r="Q208" s="126"/>
      <c r="R208" s="126"/>
      <c r="S208" s="115"/>
      <c r="T208" s="118"/>
      <c r="U208" s="127"/>
    </row>
    <row r="209" spans="10:21" ht="18" customHeight="1" x14ac:dyDescent="0.3">
      <c r="J209" s="122"/>
      <c r="K209" s="123"/>
      <c r="L209" s="124"/>
      <c r="M209" s="118"/>
      <c r="N209" s="115"/>
      <c r="O209" s="118"/>
      <c r="P209" s="125"/>
      <c r="Q209" s="126"/>
      <c r="R209" s="126"/>
      <c r="S209" s="115"/>
      <c r="T209" s="118"/>
      <c r="U209" s="127"/>
    </row>
    <row r="210" spans="10:21" ht="18" customHeight="1" x14ac:dyDescent="0.3">
      <c r="J210" s="122"/>
      <c r="K210" s="123"/>
      <c r="L210" s="124"/>
      <c r="M210" s="118"/>
      <c r="N210" s="115"/>
      <c r="O210" s="118"/>
      <c r="P210" s="125"/>
      <c r="Q210" s="126"/>
      <c r="R210" s="126"/>
      <c r="S210" s="115"/>
      <c r="T210" s="118"/>
      <c r="U210" s="127"/>
    </row>
    <row r="211" spans="10:21" ht="18" customHeight="1" x14ac:dyDescent="0.3">
      <c r="J211" s="122"/>
      <c r="K211" s="123"/>
      <c r="L211" s="124"/>
      <c r="M211" s="118"/>
      <c r="N211" s="115"/>
      <c r="O211" s="118"/>
      <c r="P211" s="125"/>
      <c r="Q211" s="126"/>
      <c r="R211" s="126"/>
      <c r="S211" s="115"/>
      <c r="T211" s="118"/>
      <c r="U211" s="127"/>
    </row>
    <row r="212" spans="10:21" ht="18" customHeight="1" x14ac:dyDescent="0.3">
      <c r="J212" s="122"/>
      <c r="K212" s="123"/>
      <c r="L212" s="124"/>
      <c r="M212" s="118"/>
      <c r="N212" s="115"/>
      <c r="O212" s="118"/>
      <c r="P212" s="125"/>
      <c r="Q212" s="126"/>
      <c r="R212" s="126"/>
      <c r="S212" s="115"/>
      <c r="T212" s="118"/>
      <c r="U212" s="127"/>
    </row>
    <row r="213" spans="10:21" ht="18" customHeight="1" x14ac:dyDescent="0.3">
      <c r="J213" s="122"/>
      <c r="K213" s="123"/>
      <c r="L213" s="124"/>
      <c r="M213" s="118"/>
      <c r="N213" s="115"/>
      <c r="O213" s="118"/>
      <c r="P213" s="125"/>
      <c r="Q213" s="126"/>
      <c r="R213" s="126"/>
      <c r="S213" s="115"/>
      <c r="T213" s="118"/>
      <c r="U213" s="127"/>
    </row>
    <row r="214" spans="10:21" ht="18" customHeight="1" x14ac:dyDescent="0.3">
      <c r="J214" s="122"/>
      <c r="K214" s="123"/>
      <c r="L214" s="124"/>
      <c r="M214" s="118"/>
      <c r="N214" s="115"/>
      <c r="O214" s="118"/>
      <c r="P214" s="125"/>
      <c r="Q214" s="126"/>
      <c r="R214" s="126"/>
      <c r="S214" s="115"/>
      <c r="T214" s="118"/>
      <c r="U214" s="127"/>
    </row>
    <row r="215" spans="10:21" ht="18" customHeight="1" x14ac:dyDescent="0.3">
      <c r="J215" s="122"/>
      <c r="K215" s="123"/>
      <c r="L215" s="124"/>
      <c r="M215" s="118"/>
      <c r="N215" s="115"/>
      <c r="O215" s="118"/>
      <c r="P215" s="125"/>
      <c r="Q215" s="126"/>
      <c r="R215" s="126"/>
      <c r="S215" s="115"/>
      <c r="T215" s="118"/>
      <c r="U215" s="127"/>
    </row>
    <row r="216" spans="10:21" ht="18" customHeight="1" x14ac:dyDescent="0.3">
      <c r="J216" s="122"/>
      <c r="K216" s="123"/>
      <c r="L216" s="124"/>
      <c r="M216" s="118"/>
      <c r="N216" s="115"/>
      <c r="O216" s="118"/>
      <c r="P216" s="125"/>
      <c r="Q216" s="126"/>
      <c r="R216" s="126"/>
      <c r="S216" s="115"/>
      <c r="T216" s="118"/>
      <c r="U216" s="127"/>
    </row>
    <row r="217" spans="10:21" ht="18" customHeight="1" x14ac:dyDescent="0.3">
      <c r="J217" s="122"/>
      <c r="K217" s="123"/>
      <c r="L217" s="124"/>
      <c r="M217" s="118"/>
      <c r="N217" s="115"/>
      <c r="O217" s="118"/>
      <c r="P217" s="125"/>
      <c r="Q217" s="126"/>
      <c r="R217" s="126"/>
      <c r="S217" s="115"/>
      <c r="T217" s="118"/>
      <c r="U217" s="127"/>
    </row>
    <row r="218" spans="10:21" ht="18" customHeight="1" x14ac:dyDescent="0.3">
      <c r="J218" s="122"/>
      <c r="K218" s="123"/>
      <c r="L218" s="124"/>
      <c r="M218" s="118"/>
      <c r="N218" s="115"/>
      <c r="O218" s="118"/>
      <c r="P218" s="125"/>
      <c r="Q218" s="126"/>
      <c r="R218" s="126"/>
      <c r="S218" s="115"/>
      <c r="T218" s="118"/>
      <c r="U218" s="127"/>
    </row>
    <row r="219" spans="10:21" ht="18" customHeight="1" x14ac:dyDescent="0.3">
      <c r="J219" s="122"/>
      <c r="K219" s="123"/>
      <c r="L219" s="124"/>
      <c r="M219" s="118"/>
      <c r="N219" s="115"/>
      <c r="O219" s="118"/>
      <c r="P219" s="125"/>
      <c r="Q219" s="126"/>
      <c r="R219" s="126"/>
      <c r="S219" s="115"/>
      <c r="T219" s="118"/>
      <c r="U219" s="127"/>
    </row>
    <row r="220" spans="10:21" ht="18" customHeight="1" x14ac:dyDescent="0.3">
      <c r="J220" s="122"/>
      <c r="K220" s="123"/>
      <c r="L220" s="124"/>
      <c r="M220" s="118"/>
      <c r="N220" s="115"/>
      <c r="O220" s="118"/>
      <c r="P220" s="125"/>
      <c r="Q220" s="126"/>
      <c r="R220" s="126"/>
      <c r="S220" s="115"/>
      <c r="T220" s="118"/>
      <c r="U220" s="127"/>
    </row>
    <row r="221" spans="10:21" ht="18" customHeight="1" x14ac:dyDescent="0.3">
      <c r="J221" s="122"/>
      <c r="K221" s="123"/>
      <c r="L221" s="124"/>
      <c r="M221" s="118"/>
      <c r="N221" s="115"/>
      <c r="O221" s="118"/>
      <c r="P221" s="125"/>
      <c r="Q221" s="126"/>
      <c r="R221" s="126"/>
      <c r="S221" s="115"/>
      <c r="T221" s="118"/>
      <c r="U221" s="127"/>
    </row>
    <row r="222" spans="10:21" ht="18" customHeight="1" x14ac:dyDescent="0.3">
      <c r="J222" s="122"/>
      <c r="K222" s="123"/>
      <c r="L222" s="124"/>
      <c r="M222" s="118"/>
      <c r="N222" s="115"/>
      <c r="O222" s="118"/>
      <c r="P222" s="125"/>
      <c r="Q222" s="126"/>
      <c r="R222" s="126"/>
      <c r="S222" s="115"/>
      <c r="T222" s="118"/>
      <c r="U222" s="127"/>
    </row>
  </sheetData>
  <mergeCells count="6">
    <mergeCell ref="D8:H8"/>
    <mergeCell ref="B2:H2"/>
    <mergeCell ref="B3:H3"/>
    <mergeCell ref="D5:H5"/>
    <mergeCell ref="D6:H6"/>
    <mergeCell ref="D7:H7"/>
  </mergeCells>
  <dataValidations count="1">
    <dataValidation type="list" allowBlank="1" showInputMessage="1" showErrorMessage="1" sqref="U9" xr:uid="{7E852356-87FB-45AC-8562-0A10E5F1AB9A}">
      <formula1>$V$12:$V$40</formula1>
    </dataValidation>
  </dataValidations>
  <pageMargins left="0.39370078740157483" right="0.39370078740157483" top="0.59055118110236227" bottom="0.59055118110236227" header="0.31496062992125984" footer="0.31496062992125984"/>
  <pageSetup paperSize="256" scale="83" fitToHeight="0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CB236-ECA9-4072-AA79-F46CB3B74E64}">
  <sheetPr>
    <tabColor rgb="FF92D050"/>
    <pageSetUpPr fitToPage="1"/>
  </sheetPr>
  <dimension ref="A1:V229"/>
  <sheetViews>
    <sheetView topLeftCell="A64" zoomScaleNormal="100" workbookViewId="0">
      <selection activeCell="E86" sqref="E86"/>
    </sheetView>
  </sheetViews>
  <sheetFormatPr defaultColWidth="9.21875" defaultRowHeight="20.100000000000001" customHeight="1" x14ac:dyDescent="0.3"/>
  <cols>
    <col min="1" max="1" width="11.21875" style="162" bestFit="1" customWidth="1"/>
    <col min="2" max="2" width="14.21875" style="162" bestFit="1" customWidth="1"/>
    <col min="3" max="3" width="6.77734375" style="162" bestFit="1" customWidth="1"/>
    <col min="4" max="4" width="8" style="116" bestFit="1" customWidth="1"/>
    <col min="5" max="5" width="48" style="116" bestFit="1" customWidth="1"/>
    <col min="6" max="8" width="13.77734375" style="123" customWidth="1"/>
    <col min="9" max="9" width="2" style="116" bestFit="1" customWidth="1"/>
    <col min="10" max="10" width="4" style="116" bestFit="1" customWidth="1"/>
    <col min="11" max="11" width="4.44140625" style="116" bestFit="1" customWidth="1"/>
    <col min="12" max="12" width="13" style="116" bestFit="1" customWidth="1"/>
    <col min="13" max="13" width="18.21875" style="116" bestFit="1" customWidth="1"/>
    <col min="14" max="14" width="39" style="116" bestFit="1" customWidth="1"/>
    <col min="15" max="15" width="4.21875" style="116" bestFit="1" customWidth="1"/>
    <col min="16" max="16" width="34" style="116" bestFit="1" customWidth="1"/>
    <col min="17" max="17" width="20.21875" style="116" bestFit="1" customWidth="1"/>
    <col min="18" max="18" width="21.21875" style="116" bestFit="1" customWidth="1"/>
    <col min="19" max="19" width="8" style="116" bestFit="1" customWidth="1"/>
    <col min="20" max="20" width="6.77734375" style="116" bestFit="1" customWidth="1"/>
    <col min="21" max="21" width="63.21875" style="116" bestFit="1" customWidth="1"/>
    <col min="22" max="22" width="6.77734375" style="116" bestFit="1" customWidth="1"/>
    <col min="23" max="16384" width="9.21875" style="116"/>
  </cols>
  <sheetData>
    <row r="1" spans="1:22" ht="20.100000000000001" hidden="1" customHeight="1" x14ac:dyDescent="0.3">
      <c r="B1" s="105" t="s">
        <v>6</v>
      </c>
      <c r="C1" s="105" t="s">
        <v>7</v>
      </c>
      <c r="D1" s="105" t="s">
        <v>8</v>
      </c>
      <c r="E1" s="105" t="s">
        <v>9</v>
      </c>
      <c r="F1" s="106" t="s">
        <v>10</v>
      </c>
      <c r="G1" s="106" t="s">
        <v>11</v>
      </c>
      <c r="H1" s="107" t="s">
        <v>12</v>
      </c>
      <c r="I1" s="116">
        <v>1</v>
      </c>
      <c r="J1" s="108" t="s">
        <v>38</v>
      </c>
      <c r="K1" s="108" t="s">
        <v>39</v>
      </c>
      <c r="L1" s="109" t="s">
        <v>40</v>
      </c>
      <c r="M1" s="110" t="s">
        <v>41</v>
      </c>
      <c r="N1" s="110" t="s">
        <v>42</v>
      </c>
      <c r="O1" s="110" t="s">
        <v>43</v>
      </c>
      <c r="P1" s="110" t="s">
        <v>44</v>
      </c>
      <c r="Q1" s="110" t="s">
        <v>45</v>
      </c>
      <c r="R1" s="110" t="s">
        <v>46</v>
      </c>
      <c r="S1" s="110" t="s">
        <v>47</v>
      </c>
      <c r="T1" s="110" t="s">
        <v>48</v>
      </c>
      <c r="U1" s="110" t="s">
        <v>49</v>
      </c>
      <c r="V1" s="111" t="s">
        <v>37</v>
      </c>
    </row>
    <row r="2" spans="1:22" ht="20.100000000000001" customHeight="1" x14ac:dyDescent="0.3">
      <c r="B2" s="249" t="s">
        <v>51</v>
      </c>
      <c r="C2" s="249"/>
      <c r="D2" s="249"/>
      <c r="E2" s="249"/>
      <c r="F2" s="249"/>
      <c r="G2" s="249"/>
      <c r="H2" s="249"/>
    </row>
    <row r="3" spans="1:22" ht="20.100000000000001" customHeight="1" x14ac:dyDescent="0.3">
      <c r="B3" s="249" t="s">
        <v>252</v>
      </c>
      <c r="C3" s="249"/>
      <c r="D3" s="249"/>
      <c r="E3" s="249"/>
      <c r="F3" s="249"/>
      <c r="G3" s="249"/>
      <c r="H3" s="249"/>
    </row>
    <row r="4" spans="1:22" ht="20.100000000000001" customHeight="1" x14ac:dyDescent="0.3">
      <c r="B4" s="1"/>
      <c r="C4" s="1"/>
      <c r="D4" s="1"/>
      <c r="E4" s="1"/>
      <c r="F4" s="11"/>
      <c r="G4" s="11"/>
      <c r="H4" s="11"/>
    </row>
    <row r="5" spans="1:22" ht="20.100000000000001" customHeight="1" x14ac:dyDescent="0.3">
      <c r="B5" s="12" t="s">
        <v>0</v>
      </c>
      <c r="C5" s="1"/>
      <c r="D5" s="251" t="s">
        <v>13</v>
      </c>
      <c r="E5" s="251"/>
      <c r="F5" s="251"/>
      <c r="G5" s="251"/>
      <c r="H5" s="251"/>
    </row>
    <row r="6" spans="1:22" ht="20.100000000000001" customHeight="1" x14ac:dyDescent="0.3">
      <c r="B6" s="12" t="s">
        <v>1</v>
      </c>
      <c r="C6" s="1"/>
      <c r="D6" s="251" t="s">
        <v>14</v>
      </c>
      <c r="E6" s="251"/>
      <c r="F6" s="251"/>
      <c r="G6" s="251"/>
      <c r="H6" s="251"/>
    </row>
    <row r="7" spans="1:22" ht="20.100000000000001" customHeight="1" x14ac:dyDescent="0.3">
      <c r="B7" s="12" t="s">
        <v>2</v>
      </c>
      <c r="C7" s="1"/>
      <c r="D7" s="251" t="s">
        <v>3</v>
      </c>
      <c r="E7" s="251"/>
      <c r="F7" s="251"/>
      <c r="G7" s="251"/>
      <c r="H7" s="251"/>
      <c r="I7" s="151"/>
    </row>
    <row r="8" spans="1:22" ht="20.100000000000001" customHeight="1" x14ac:dyDescent="0.3">
      <c r="B8" s="12" t="s">
        <v>4</v>
      </c>
      <c r="C8" s="1"/>
      <c r="D8" s="251" t="s">
        <v>5</v>
      </c>
      <c r="E8" s="251"/>
      <c r="F8" s="251"/>
      <c r="G8" s="251"/>
      <c r="H8" s="251"/>
      <c r="I8" s="152"/>
    </row>
    <row r="9" spans="1:22" ht="20.100000000000001" customHeight="1" x14ac:dyDescent="0.3">
      <c r="B9" s="219"/>
      <c r="C9" s="219"/>
      <c r="D9" s="219"/>
      <c r="E9" s="220"/>
      <c r="F9" s="221"/>
      <c r="G9" s="222"/>
      <c r="H9" s="221"/>
      <c r="J9" s="115"/>
      <c r="L9" s="154">
        <v>2</v>
      </c>
      <c r="M9" s="118"/>
      <c r="N9" s="115"/>
      <c r="O9" s="115"/>
      <c r="P9" s="115"/>
      <c r="Q9" s="115"/>
      <c r="R9" s="115"/>
      <c r="S9" s="115"/>
      <c r="T9" s="111" t="s">
        <v>37</v>
      </c>
      <c r="U9" s="115"/>
      <c r="V9" s="115"/>
    </row>
    <row r="10" spans="1:22" s="187" customFormat="1" ht="25.5" customHeight="1" x14ac:dyDescent="0.3">
      <c r="A10" s="218"/>
      <c r="B10" s="119" t="s">
        <v>6</v>
      </c>
      <c r="C10" s="119" t="s">
        <v>7</v>
      </c>
      <c r="D10" s="119" t="s">
        <v>8</v>
      </c>
      <c r="E10" s="119" t="s">
        <v>9</v>
      </c>
      <c r="F10" s="120" t="s">
        <v>80</v>
      </c>
      <c r="G10" s="120" t="s">
        <v>79</v>
      </c>
      <c r="H10" s="121" t="s">
        <v>12</v>
      </c>
      <c r="J10" s="197" t="s">
        <v>38</v>
      </c>
      <c r="K10" s="197" t="s">
        <v>39</v>
      </c>
      <c r="L10" s="198" t="s">
        <v>40</v>
      </c>
      <c r="M10" s="199" t="s">
        <v>41</v>
      </c>
      <c r="N10" s="199" t="s">
        <v>42</v>
      </c>
      <c r="O10" s="199" t="s">
        <v>43</v>
      </c>
      <c r="P10" s="199" t="s">
        <v>44</v>
      </c>
      <c r="Q10" s="199" t="s">
        <v>45</v>
      </c>
      <c r="R10" s="199" t="s">
        <v>46</v>
      </c>
      <c r="S10" s="199" t="s">
        <v>47</v>
      </c>
      <c r="T10" s="199" t="s">
        <v>48</v>
      </c>
      <c r="U10" s="199" t="s">
        <v>49</v>
      </c>
      <c r="V10" s="195" t="s">
        <v>37</v>
      </c>
    </row>
    <row r="11" spans="1:22" ht="20.100000000000001" customHeight="1" x14ac:dyDescent="0.3">
      <c r="B11" s="104">
        <v>46143</v>
      </c>
      <c r="C11" s="155"/>
      <c r="D11" s="155"/>
      <c r="E11" s="156" t="s">
        <v>124</v>
      </c>
      <c r="F11" s="102">
        <f>'APR26'!H74</f>
        <v>84444869.39000003</v>
      </c>
      <c r="G11" s="157"/>
      <c r="H11" s="102">
        <f>F11</f>
        <v>84444869.39000003</v>
      </c>
      <c r="J11" s="122">
        <f>D11</f>
        <v>0</v>
      </c>
      <c r="K11" s="123">
        <f>DAY(B11)</f>
        <v>1</v>
      </c>
      <c r="L11" s="124" t="str">
        <f>PROPER(TRIM(MID(SUBSTITUTE($B$3," ",REPT(" ",99)),99*INT((LEN($B$3)-LEN(SUBSTITUTE($B$3," ","")))/2),99)))</f>
        <v>Mei</v>
      </c>
      <c r="M11" s="118" t="str">
        <f>IF(J11&lt;1," ","JV-KB/TK-"&amp;$L$12&amp;"-"&amp;J11)</f>
        <v xml:space="preserve"> </v>
      </c>
      <c r="N11" s="115" t="str">
        <f>"KB/TK "&amp;E11</f>
        <v>KB/TK Saldo Bulan Lalu</v>
      </c>
      <c r="O11" s="118" t="s">
        <v>127</v>
      </c>
      <c r="P11" s="125" t="str">
        <f>E11</f>
        <v>Saldo Bulan Lalu</v>
      </c>
      <c r="Q11" s="126">
        <f>F11+G11</f>
        <v>84444869.39000003</v>
      </c>
      <c r="R11" s="126">
        <f>Q11</f>
        <v>84444869.39000003</v>
      </c>
      <c r="S11" s="115"/>
      <c r="T11" s="118" t="str">
        <f>$T$10</f>
        <v>UNIT</v>
      </c>
      <c r="U11" s="127" t="str">
        <f>CONCATENATE(T11,N11)</f>
        <v>UNITKB/TK Saldo Bulan Lalu</v>
      </c>
      <c r="V11" s="111"/>
    </row>
    <row r="12" spans="1:22" ht="20.100000000000001" customHeight="1" x14ac:dyDescent="0.3">
      <c r="B12" s="104">
        <v>46143</v>
      </c>
      <c r="C12" s="155">
        <v>518114</v>
      </c>
      <c r="D12" s="155">
        <v>1</v>
      </c>
      <c r="E12" s="156" t="s">
        <v>120</v>
      </c>
      <c r="F12" s="102"/>
      <c r="G12" s="103">
        <v>4335000</v>
      </c>
      <c r="H12" s="158">
        <f>H11+F12-G12</f>
        <v>80109869.39000003</v>
      </c>
      <c r="J12" s="122">
        <f>D12</f>
        <v>1</v>
      </c>
      <c r="K12" s="123">
        <f>DAY(B12)</f>
        <v>1</v>
      </c>
      <c r="L12" s="124" t="str">
        <f>PROPER(TRIM(MID(SUBSTITUTE($B$3," ",REPT(" ",99)),99*INT((LEN($B$3)-LEN(SUBSTITUTE($B$3," ","")))/2),99)))</f>
        <v>Mei</v>
      </c>
      <c r="M12" s="118" t="str">
        <f>IF(J12&lt;1," ","JV-KB/TK-"&amp;$L$12&amp;"-"&amp;J12)</f>
        <v>JV-KB/TK-Mei-1</v>
      </c>
      <c r="N12" s="115" t="str">
        <f>"KB/TK "&amp;E12</f>
        <v>KB/TK Tas Portopolio Hasil Evaluasi</v>
      </c>
      <c r="O12" s="118" t="s">
        <v>127</v>
      </c>
      <c r="P12" s="125" t="str">
        <f>E12</f>
        <v>Tas Portopolio Hasil Evaluasi</v>
      </c>
      <c r="Q12" s="126">
        <f>F12+G12</f>
        <v>4335000</v>
      </c>
      <c r="R12" s="126">
        <f>Q12</f>
        <v>4335000</v>
      </c>
      <c r="S12" s="115"/>
      <c r="T12" s="118" t="str">
        <f>$T$10</f>
        <v>UNIT</v>
      </c>
      <c r="U12" s="127" t="str">
        <f>CONCATENATE(T12,N12)</f>
        <v>UNITKB/TK Tas Portopolio Hasil Evaluasi</v>
      </c>
      <c r="V12" s="111"/>
    </row>
    <row r="13" spans="1:22" ht="20.100000000000001" customHeight="1" x14ac:dyDescent="0.3">
      <c r="B13" s="104">
        <v>46143</v>
      </c>
      <c r="C13" s="155">
        <v>570311</v>
      </c>
      <c r="D13" s="155">
        <v>2</v>
      </c>
      <c r="E13" s="156" t="s">
        <v>162</v>
      </c>
      <c r="F13" s="102"/>
      <c r="G13" s="103">
        <v>1327000</v>
      </c>
      <c r="H13" s="158">
        <f t="shared" ref="H13:H76" si="0">H12+F13-G13</f>
        <v>78782869.39000003</v>
      </c>
      <c r="J13" s="122">
        <f t="shared" ref="J13:J74" si="1">D13</f>
        <v>2</v>
      </c>
      <c r="K13" s="123">
        <f t="shared" ref="K13:K74" si="2">DAY(B13)</f>
        <v>1</v>
      </c>
      <c r="L13" s="124" t="str">
        <f t="shared" ref="L13:L76" si="3">PROPER(TRIM(MID(SUBSTITUTE($B$3," ",REPT(" ",99)),99*INT((LEN($B$3)-LEN(SUBSTITUTE($B$3," ","")))/2),99)))</f>
        <v>Mei</v>
      </c>
      <c r="M13" s="118" t="str">
        <f t="shared" ref="M13:M74" si="4">IF(J13&lt;1," ","JV-KB/TK-"&amp;$L$12&amp;"-"&amp;J13)</f>
        <v>JV-KB/TK-Mei-2</v>
      </c>
      <c r="N13" s="115" t="str">
        <f t="shared" ref="N13:N74" si="5">"KB/TK "&amp;E13</f>
        <v>KB/TK Konsultasi Pendidikan Bagi Orang Tua (2kali)</v>
      </c>
      <c r="O13" s="118" t="s">
        <v>127</v>
      </c>
      <c r="P13" s="125" t="str">
        <f t="shared" ref="P13:P74" si="6">E13</f>
        <v>Konsultasi Pendidikan Bagi Orang Tua (2kali)</v>
      </c>
      <c r="Q13" s="126">
        <f t="shared" ref="Q13:Q74" si="7">F13+G13</f>
        <v>1327000</v>
      </c>
      <c r="R13" s="126">
        <f t="shared" ref="R13:R74" si="8">Q13</f>
        <v>1327000</v>
      </c>
      <c r="S13" s="115"/>
      <c r="T13" s="118" t="str">
        <f t="shared" ref="T13:T76" si="9">$T$10</f>
        <v>UNIT</v>
      </c>
      <c r="U13" s="127" t="str">
        <f t="shared" ref="U13:U74" si="10">CONCATENATE(T13,N13)</f>
        <v>UNITKB/TK Konsultasi Pendidikan Bagi Orang Tua (2kali)</v>
      </c>
      <c r="V13" s="111"/>
    </row>
    <row r="14" spans="1:22" ht="20.100000000000001" customHeight="1" x14ac:dyDescent="0.3">
      <c r="B14" s="104">
        <v>46144</v>
      </c>
      <c r="C14" s="155"/>
      <c r="D14" s="155"/>
      <c r="E14" s="156" t="s">
        <v>259</v>
      </c>
      <c r="F14" s="102"/>
      <c r="G14" s="102">
        <v>10000</v>
      </c>
      <c r="H14" s="158">
        <f t="shared" si="0"/>
        <v>78772869.39000003</v>
      </c>
      <c r="J14" s="122">
        <f t="shared" si="1"/>
        <v>0</v>
      </c>
      <c r="K14" s="123">
        <f t="shared" si="2"/>
        <v>2</v>
      </c>
      <c r="L14" s="124" t="str">
        <f t="shared" si="3"/>
        <v>Mei</v>
      </c>
      <c r="M14" s="118" t="str">
        <f t="shared" si="4"/>
        <v xml:space="preserve"> </v>
      </c>
      <c r="N14" s="115" t="str">
        <f t="shared" si="5"/>
        <v>KB/TK By. Adm. BSINet APR26</v>
      </c>
      <c r="O14" s="118" t="s">
        <v>127</v>
      </c>
      <c r="P14" s="125" t="str">
        <f t="shared" si="6"/>
        <v>By. Adm. BSINet APR26</v>
      </c>
      <c r="Q14" s="126">
        <f t="shared" si="7"/>
        <v>10000</v>
      </c>
      <c r="R14" s="126">
        <f t="shared" si="8"/>
        <v>10000</v>
      </c>
      <c r="S14" s="115"/>
      <c r="T14" s="118" t="str">
        <f t="shared" si="9"/>
        <v>UNIT</v>
      </c>
      <c r="U14" s="127" t="str">
        <f t="shared" si="10"/>
        <v>UNITKB/TK By. Adm. BSINet APR26</v>
      </c>
      <c r="V14" s="111"/>
    </row>
    <row r="15" spans="1:22" ht="20.100000000000001" customHeight="1" x14ac:dyDescent="0.3">
      <c r="B15" s="104">
        <v>46144</v>
      </c>
      <c r="C15" s="155">
        <v>515113</v>
      </c>
      <c r="D15" s="155">
        <v>3</v>
      </c>
      <c r="E15" s="156" t="s">
        <v>35</v>
      </c>
      <c r="F15" s="102"/>
      <c r="G15" s="102">
        <v>10000</v>
      </c>
      <c r="H15" s="158">
        <f t="shared" si="0"/>
        <v>78762869.39000003</v>
      </c>
      <c r="J15" s="122">
        <f t="shared" si="1"/>
        <v>3</v>
      </c>
      <c r="K15" s="123">
        <f t="shared" si="2"/>
        <v>2</v>
      </c>
      <c r="L15" s="124" t="str">
        <f t="shared" si="3"/>
        <v>Mei</v>
      </c>
      <c r="M15" s="118" t="str">
        <f t="shared" si="4"/>
        <v>JV-KB/TK-Mei-3</v>
      </c>
      <c r="N15" s="115" t="str">
        <f t="shared" si="5"/>
        <v>KB/TK Perawatan Jaringan Listrik</v>
      </c>
      <c r="O15" s="118" t="s">
        <v>127</v>
      </c>
      <c r="P15" s="125" t="str">
        <f t="shared" si="6"/>
        <v>Perawatan Jaringan Listrik</v>
      </c>
      <c r="Q15" s="126">
        <f t="shared" si="7"/>
        <v>10000</v>
      </c>
      <c r="R15" s="126">
        <f t="shared" si="8"/>
        <v>10000</v>
      </c>
      <c r="S15" s="115"/>
      <c r="T15" s="118" t="str">
        <f t="shared" si="9"/>
        <v>UNIT</v>
      </c>
      <c r="U15" s="127" t="str">
        <f t="shared" si="10"/>
        <v>UNITKB/TK Perawatan Jaringan Listrik</v>
      </c>
      <c r="V15" s="111"/>
    </row>
    <row r="16" spans="1:22" ht="20.100000000000001" customHeight="1" x14ac:dyDescent="0.3">
      <c r="B16" s="104">
        <v>46145</v>
      </c>
      <c r="C16" s="155"/>
      <c r="D16" s="155"/>
      <c r="E16" s="101" t="s">
        <v>22</v>
      </c>
      <c r="F16" s="102"/>
      <c r="G16" s="102">
        <v>10000</v>
      </c>
      <c r="H16" s="158">
        <f t="shared" si="0"/>
        <v>78752869.39000003</v>
      </c>
      <c r="J16" s="122">
        <f t="shared" si="1"/>
        <v>0</v>
      </c>
      <c r="K16" s="123">
        <f t="shared" si="2"/>
        <v>3</v>
      </c>
      <c r="L16" s="124" t="str">
        <f t="shared" si="3"/>
        <v>Mei</v>
      </c>
      <c r="M16" s="118" t="str">
        <f t="shared" si="4"/>
        <v xml:space="preserve"> </v>
      </c>
      <c r="N16" s="115" t="str">
        <f t="shared" si="5"/>
        <v>KB/TK Biaya Administrasi</v>
      </c>
      <c r="O16" s="118" t="s">
        <v>127</v>
      </c>
      <c r="P16" s="125" t="str">
        <f t="shared" si="6"/>
        <v>Biaya Administrasi</v>
      </c>
      <c r="Q16" s="126">
        <f t="shared" si="7"/>
        <v>10000</v>
      </c>
      <c r="R16" s="126">
        <f t="shared" si="8"/>
        <v>10000</v>
      </c>
      <c r="S16" s="115"/>
      <c r="T16" s="118" t="str">
        <f t="shared" si="9"/>
        <v>UNIT</v>
      </c>
      <c r="U16" s="127" t="str">
        <f t="shared" si="10"/>
        <v>UNITKB/TK Biaya Administrasi</v>
      </c>
      <c r="V16" s="111"/>
    </row>
    <row r="17" spans="1:22" ht="20.100000000000001" customHeight="1" x14ac:dyDescent="0.3">
      <c r="B17" s="104">
        <v>46145</v>
      </c>
      <c r="C17" s="155">
        <v>516150</v>
      </c>
      <c r="D17" s="155">
        <v>4</v>
      </c>
      <c r="E17" s="101" t="s">
        <v>54</v>
      </c>
      <c r="F17" s="102"/>
      <c r="G17" s="102">
        <v>78000</v>
      </c>
      <c r="H17" s="158">
        <f t="shared" si="0"/>
        <v>78674869.39000003</v>
      </c>
      <c r="J17" s="122">
        <f t="shared" si="1"/>
        <v>4</v>
      </c>
      <c r="K17" s="123">
        <f t="shared" si="2"/>
        <v>3</v>
      </c>
      <c r="L17" s="124" t="str">
        <f t="shared" si="3"/>
        <v>Mei</v>
      </c>
      <c r="M17" s="118" t="str">
        <f t="shared" si="4"/>
        <v>JV-KB/TK-Mei-4</v>
      </c>
      <c r="N17" s="115" t="str">
        <f t="shared" si="5"/>
        <v>KB/TK Orientasi Siswa Baru</v>
      </c>
      <c r="O17" s="118" t="s">
        <v>127</v>
      </c>
      <c r="P17" s="125" t="str">
        <f t="shared" si="6"/>
        <v>Orientasi Siswa Baru</v>
      </c>
      <c r="Q17" s="126">
        <f t="shared" si="7"/>
        <v>78000</v>
      </c>
      <c r="R17" s="126">
        <f t="shared" si="8"/>
        <v>78000</v>
      </c>
      <c r="S17" s="115"/>
      <c r="T17" s="118" t="str">
        <f t="shared" si="9"/>
        <v>UNIT</v>
      </c>
      <c r="U17" s="127" t="str">
        <f t="shared" si="10"/>
        <v>UNITKB/TK Orientasi Siswa Baru</v>
      </c>
      <c r="V17" s="111"/>
    </row>
    <row r="18" spans="1:22" ht="20.100000000000001" customHeight="1" x14ac:dyDescent="0.3">
      <c r="B18" s="104">
        <v>46146</v>
      </c>
      <c r="C18" s="155">
        <v>530304</v>
      </c>
      <c r="D18" s="155">
        <v>5</v>
      </c>
      <c r="E18" s="101" t="s">
        <v>147</v>
      </c>
      <c r="F18" s="102"/>
      <c r="G18" s="102">
        <v>301300</v>
      </c>
      <c r="H18" s="158">
        <f t="shared" si="0"/>
        <v>78373569.39000003</v>
      </c>
      <c r="J18" s="122">
        <f t="shared" si="1"/>
        <v>5</v>
      </c>
      <c r="K18" s="123">
        <f t="shared" si="2"/>
        <v>4</v>
      </c>
      <c r="L18" s="124" t="str">
        <f t="shared" si="3"/>
        <v>Mei</v>
      </c>
      <c r="M18" s="118" t="str">
        <f t="shared" si="4"/>
        <v>JV-KB/TK-Mei-5</v>
      </c>
      <c r="N18" s="115" t="str">
        <f t="shared" si="5"/>
        <v>KB/TK Batu Baterai</v>
      </c>
      <c r="O18" s="118" t="s">
        <v>127</v>
      </c>
      <c r="P18" s="125" t="str">
        <f t="shared" si="6"/>
        <v>Batu Baterai</v>
      </c>
      <c r="Q18" s="126">
        <f t="shared" si="7"/>
        <v>301300</v>
      </c>
      <c r="R18" s="126">
        <f t="shared" si="8"/>
        <v>301300</v>
      </c>
      <c r="S18" s="115"/>
      <c r="T18" s="118" t="str">
        <f t="shared" si="9"/>
        <v>UNIT</v>
      </c>
      <c r="U18" s="127" t="str">
        <f t="shared" si="10"/>
        <v>UNITKB/TK Batu Baterai</v>
      </c>
      <c r="V18" s="111"/>
    </row>
    <row r="19" spans="1:22" s="187" customFormat="1" ht="20.100000000000001" customHeight="1" x14ac:dyDescent="0.3">
      <c r="A19" s="218"/>
      <c r="B19" s="182">
        <v>46146</v>
      </c>
      <c r="C19" s="183">
        <v>530701</v>
      </c>
      <c r="D19" s="183">
        <v>6</v>
      </c>
      <c r="E19" s="201" t="s">
        <v>33</v>
      </c>
      <c r="F19" s="185"/>
      <c r="G19" s="186">
        <v>440000</v>
      </c>
      <c r="H19" s="158">
        <f t="shared" si="0"/>
        <v>77933569.39000003</v>
      </c>
      <c r="J19" s="188">
        <f t="shared" si="1"/>
        <v>6</v>
      </c>
      <c r="K19" s="189">
        <f t="shared" si="2"/>
        <v>4</v>
      </c>
      <c r="L19" s="190" t="str">
        <f t="shared" si="3"/>
        <v>Mei</v>
      </c>
      <c r="M19" s="181" t="str">
        <f t="shared" si="4"/>
        <v>JV-KB/TK-Mei-6</v>
      </c>
      <c r="N19" s="191" t="str">
        <f t="shared" si="5"/>
        <v xml:space="preserve">KB/TK Air mineral galon </v>
      </c>
      <c r="O19" s="181" t="s">
        <v>127</v>
      </c>
      <c r="P19" s="192" t="str">
        <f t="shared" si="6"/>
        <v xml:space="preserve">Air mineral galon </v>
      </c>
      <c r="Q19" s="193">
        <f t="shared" si="7"/>
        <v>440000</v>
      </c>
      <c r="R19" s="193">
        <f t="shared" si="8"/>
        <v>440000</v>
      </c>
      <c r="S19" s="191"/>
      <c r="T19" s="181" t="str">
        <f t="shared" si="9"/>
        <v>UNIT</v>
      </c>
      <c r="U19" s="194" t="str">
        <f t="shared" si="10"/>
        <v xml:space="preserve">UNITKB/TK Air mineral galon </v>
      </c>
      <c r="V19" s="195"/>
    </row>
    <row r="20" spans="1:22" s="187" customFormat="1" ht="20.100000000000001" customHeight="1" x14ac:dyDescent="0.3">
      <c r="A20" s="218"/>
      <c r="B20" s="182">
        <v>46146</v>
      </c>
      <c r="C20" s="183">
        <v>540172</v>
      </c>
      <c r="D20" s="183">
        <v>7</v>
      </c>
      <c r="E20" s="201" t="s">
        <v>173</v>
      </c>
      <c r="F20" s="185"/>
      <c r="G20" s="186">
        <v>3000000</v>
      </c>
      <c r="H20" s="158">
        <f t="shared" si="0"/>
        <v>74933569.39000003</v>
      </c>
      <c r="J20" s="188">
        <f t="shared" si="1"/>
        <v>7</v>
      </c>
      <c r="K20" s="189">
        <f t="shared" si="2"/>
        <v>4</v>
      </c>
      <c r="L20" s="190" t="str">
        <f t="shared" si="3"/>
        <v>Mei</v>
      </c>
      <c r="M20" s="181" t="str">
        <f t="shared" si="4"/>
        <v>JV-KB/TK-Mei-7</v>
      </c>
      <c r="N20" s="191" t="str">
        <f t="shared" si="5"/>
        <v>KB/TK Rak Tas</v>
      </c>
      <c r="O20" s="181" t="s">
        <v>127</v>
      </c>
      <c r="P20" s="192" t="str">
        <f t="shared" si="6"/>
        <v>Rak Tas</v>
      </c>
      <c r="Q20" s="193">
        <f t="shared" si="7"/>
        <v>3000000</v>
      </c>
      <c r="R20" s="193">
        <f t="shared" si="8"/>
        <v>3000000</v>
      </c>
      <c r="S20" s="191"/>
      <c r="T20" s="181" t="str">
        <f t="shared" si="9"/>
        <v>UNIT</v>
      </c>
      <c r="U20" s="194" t="str">
        <f t="shared" si="10"/>
        <v>UNITKB/TK Rak Tas</v>
      </c>
      <c r="V20" s="195"/>
    </row>
    <row r="21" spans="1:22" ht="20.100000000000001" customHeight="1" x14ac:dyDescent="0.3">
      <c r="B21" s="104">
        <v>46147</v>
      </c>
      <c r="C21" s="155">
        <v>515102</v>
      </c>
      <c r="D21" s="155">
        <v>8</v>
      </c>
      <c r="E21" s="156" t="s">
        <v>88</v>
      </c>
      <c r="F21" s="102"/>
      <c r="G21" s="103">
        <v>275000</v>
      </c>
      <c r="H21" s="158">
        <f t="shared" si="0"/>
        <v>74658569.39000003</v>
      </c>
      <c r="J21" s="122">
        <f t="shared" si="1"/>
        <v>8</v>
      </c>
      <c r="K21" s="123">
        <f t="shared" si="2"/>
        <v>5</v>
      </c>
      <c r="L21" s="124" t="str">
        <f t="shared" si="3"/>
        <v>Mei</v>
      </c>
      <c r="M21" s="118" t="str">
        <f t="shared" si="4"/>
        <v>JV-KB/TK-Mei-8</v>
      </c>
      <c r="N21" s="115" t="str">
        <f t="shared" si="5"/>
        <v>KB/TK Perawatan AC</v>
      </c>
      <c r="O21" s="118" t="s">
        <v>127</v>
      </c>
      <c r="P21" s="125" t="str">
        <f t="shared" si="6"/>
        <v>Perawatan AC</v>
      </c>
      <c r="Q21" s="126">
        <f t="shared" si="7"/>
        <v>275000</v>
      </c>
      <c r="R21" s="126">
        <f t="shared" si="8"/>
        <v>275000</v>
      </c>
      <c r="S21" s="115"/>
      <c r="T21" s="118" t="str">
        <f t="shared" si="9"/>
        <v>UNIT</v>
      </c>
      <c r="U21" s="127" t="str">
        <f t="shared" si="10"/>
        <v>UNITKB/TK Perawatan AC</v>
      </c>
      <c r="V21" s="111"/>
    </row>
    <row r="22" spans="1:22" ht="20.100000000000001" customHeight="1" x14ac:dyDescent="0.3">
      <c r="B22" s="104">
        <v>46147</v>
      </c>
      <c r="C22" s="155">
        <v>530805</v>
      </c>
      <c r="D22" s="155">
        <v>9</v>
      </c>
      <c r="E22" s="156" t="s">
        <v>17</v>
      </c>
      <c r="F22" s="102"/>
      <c r="G22" s="102">
        <v>150000</v>
      </c>
      <c r="H22" s="158">
        <f t="shared" si="0"/>
        <v>74508569.39000003</v>
      </c>
      <c r="J22" s="122">
        <f t="shared" si="1"/>
        <v>9</v>
      </c>
      <c r="K22" s="123">
        <f t="shared" si="2"/>
        <v>5</v>
      </c>
      <c r="L22" s="124" t="str">
        <f t="shared" si="3"/>
        <v>Mei</v>
      </c>
      <c r="M22" s="118" t="str">
        <f t="shared" si="4"/>
        <v>JV-KB/TK-Mei-9</v>
      </c>
      <c r="N22" s="115" t="str">
        <f t="shared" si="5"/>
        <v>KB/TK Bantuan Pulsa KS</v>
      </c>
      <c r="O22" s="118" t="s">
        <v>127</v>
      </c>
      <c r="P22" s="125" t="str">
        <f t="shared" si="6"/>
        <v>Bantuan Pulsa KS</v>
      </c>
      <c r="Q22" s="126">
        <f t="shared" si="7"/>
        <v>150000</v>
      </c>
      <c r="R22" s="126">
        <f t="shared" si="8"/>
        <v>150000</v>
      </c>
      <c r="S22" s="115"/>
      <c r="T22" s="118" t="str">
        <f t="shared" si="9"/>
        <v>UNIT</v>
      </c>
      <c r="U22" s="127" t="str">
        <f t="shared" si="10"/>
        <v>UNITKB/TK Bantuan Pulsa KS</v>
      </c>
      <c r="V22" s="111"/>
    </row>
    <row r="23" spans="1:22" ht="20.100000000000001" customHeight="1" x14ac:dyDescent="0.3">
      <c r="B23" s="104">
        <v>46147</v>
      </c>
      <c r="C23" s="155">
        <v>530806</v>
      </c>
      <c r="D23" s="155">
        <v>10</v>
      </c>
      <c r="E23" s="156" t="s">
        <v>62</v>
      </c>
      <c r="F23" s="102"/>
      <c r="G23" s="103">
        <v>375000</v>
      </c>
      <c r="H23" s="158">
        <f t="shared" si="0"/>
        <v>74133569.39000003</v>
      </c>
      <c r="J23" s="122">
        <f t="shared" si="1"/>
        <v>10</v>
      </c>
      <c r="K23" s="123">
        <f t="shared" si="2"/>
        <v>5</v>
      </c>
      <c r="L23" s="124" t="str">
        <f t="shared" si="3"/>
        <v>Mei</v>
      </c>
      <c r="M23" s="118" t="str">
        <f t="shared" si="4"/>
        <v>JV-KB/TK-Mei-10</v>
      </c>
      <c r="N23" s="115" t="str">
        <f t="shared" si="5"/>
        <v xml:space="preserve">KB/TK Bantuan Pulsa WKS </v>
      </c>
      <c r="O23" s="118" t="s">
        <v>127</v>
      </c>
      <c r="P23" s="125" t="str">
        <f t="shared" si="6"/>
        <v xml:space="preserve">Bantuan Pulsa WKS </v>
      </c>
      <c r="Q23" s="126">
        <f t="shared" si="7"/>
        <v>375000</v>
      </c>
      <c r="R23" s="126">
        <f t="shared" si="8"/>
        <v>375000</v>
      </c>
      <c r="S23" s="115"/>
      <c r="T23" s="118" t="str">
        <f t="shared" si="9"/>
        <v>UNIT</v>
      </c>
      <c r="U23" s="127" t="str">
        <f t="shared" si="10"/>
        <v xml:space="preserve">UNITKB/TK Bantuan Pulsa WKS </v>
      </c>
      <c r="V23" s="111"/>
    </row>
    <row r="24" spans="1:22" ht="20.100000000000001" customHeight="1" x14ac:dyDescent="0.3">
      <c r="B24" s="104">
        <v>46147</v>
      </c>
      <c r="C24" s="155">
        <v>530807</v>
      </c>
      <c r="D24" s="155">
        <v>11</v>
      </c>
      <c r="E24" s="156" t="s">
        <v>63</v>
      </c>
      <c r="F24" s="102"/>
      <c r="G24" s="103">
        <v>975000</v>
      </c>
      <c r="H24" s="158">
        <f t="shared" si="0"/>
        <v>73158569.39000003</v>
      </c>
      <c r="J24" s="122">
        <f t="shared" si="1"/>
        <v>11</v>
      </c>
      <c r="K24" s="123">
        <f t="shared" si="2"/>
        <v>5</v>
      </c>
      <c r="L24" s="124" t="str">
        <f t="shared" si="3"/>
        <v>Mei</v>
      </c>
      <c r="M24" s="118" t="str">
        <f t="shared" si="4"/>
        <v>JV-KB/TK-Mei-11</v>
      </c>
      <c r="N24" s="115" t="str">
        <f t="shared" si="5"/>
        <v xml:space="preserve">KB/TK Bantuan Pulsa Wali Kelas  </v>
      </c>
      <c r="O24" s="118" t="s">
        <v>127</v>
      </c>
      <c r="P24" s="125" t="str">
        <f t="shared" si="6"/>
        <v xml:space="preserve">Bantuan Pulsa Wali Kelas  </v>
      </c>
      <c r="Q24" s="126">
        <f t="shared" si="7"/>
        <v>975000</v>
      </c>
      <c r="R24" s="126">
        <f t="shared" si="8"/>
        <v>975000</v>
      </c>
      <c r="S24" s="115"/>
      <c r="T24" s="118" t="str">
        <f t="shared" si="9"/>
        <v>UNIT</v>
      </c>
      <c r="U24" s="127" t="str">
        <f t="shared" si="10"/>
        <v xml:space="preserve">UNITKB/TK Bantuan Pulsa Wali Kelas  </v>
      </c>
      <c r="V24" s="111"/>
    </row>
    <row r="25" spans="1:22" ht="20.100000000000001" customHeight="1" x14ac:dyDescent="0.3">
      <c r="B25" s="104">
        <v>46147</v>
      </c>
      <c r="C25" s="155">
        <v>530817</v>
      </c>
      <c r="D25" s="155">
        <v>12</v>
      </c>
      <c r="E25" s="101" t="s">
        <v>52</v>
      </c>
      <c r="F25" s="102"/>
      <c r="G25" s="102">
        <v>50000</v>
      </c>
      <c r="H25" s="158">
        <f t="shared" si="0"/>
        <v>73108569.39000003</v>
      </c>
      <c r="J25" s="122">
        <f t="shared" si="1"/>
        <v>12</v>
      </c>
      <c r="K25" s="123">
        <f t="shared" si="2"/>
        <v>5</v>
      </c>
      <c r="L25" s="124" t="str">
        <f t="shared" si="3"/>
        <v>Mei</v>
      </c>
      <c r="M25" s="118" t="str">
        <f t="shared" si="4"/>
        <v>JV-KB/TK-Mei-12</v>
      </c>
      <c r="N25" s="115" t="str">
        <f t="shared" si="5"/>
        <v>KB/TK Bantuan Pulsa Bendahara</v>
      </c>
      <c r="O25" s="118" t="s">
        <v>127</v>
      </c>
      <c r="P25" s="125" t="str">
        <f t="shared" si="6"/>
        <v>Bantuan Pulsa Bendahara</v>
      </c>
      <c r="Q25" s="126">
        <f t="shared" si="7"/>
        <v>50000</v>
      </c>
      <c r="R25" s="126">
        <f t="shared" si="8"/>
        <v>50000</v>
      </c>
      <c r="S25" s="115"/>
      <c r="T25" s="118" t="str">
        <f t="shared" si="9"/>
        <v>UNIT</v>
      </c>
      <c r="U25" s="127" t="str">
        <f t="shared" si="10"/>
        <v>UNITKB/TK Bantuan Pulsa Bendahara</v>
      </c>
      <c r="V25" s="111"/>
    </row>
    <row r="26" spans="1:22" ht="20.100000000000001" customHeight="1" x14ac:dyDescent="0.3">
      <c r="B26" s="104">
        <v>46147</v>
      </c>
      <c r="C26" s="155">
        <v>531001</v>
      </c>
      <c r="D26" s="155">
        <v>13</v>
      </c>
      <c r="E26" s="156" t="s">
        <v>18</v>
      </c>
      <c r="F26" s="102"/>
      <c r="G26" s="103">
        <v>200000</v>
      </c>
      <c r="H26" s="158">
        <f t="shared" si="0"/>
        <v>72908569.39000003</v>
      </c>
      <c r="J26" s="122">
        <f t="shared" si="1"/>
        <v>13</v>
      </c>
      <c r="K26" s="123">
        <f t="shared" si="2"/>
        <v>5</v>
      </c>
      <c r="L26" s="124" t="str">
        <f t="shared" si="3"/>
        <v>Mei</v>
      </c>
      <c r="M26" s="118" t="str">
        <f t="shared" si="4"/>
        <v>JV-KB/TK-Mei-13</v>
      </c>
      <c r="N26" s="115" t="str">
        <f t="shared" si="5"/>
        <v>KB/TK Transport KS</v>
      </c>
      <c r="O26" s="118" t="s">
        <v>127</v>
      </c>
      <c r="P26" s="125" t="str">
        <f t="shared" si="6"/>
        <v>Transport KS</v>
      </c>
      <c r="Q26" s="126">
        <f t="shared" si="7"/>
        <v>200000</v>
      </c>
      <c r="R26" s="126">
        <f t="shared" si="8"/>
        <v>200000</v>
      </c>
      <c r="S26" s="115"/>
      <c r="T26" s="118" t="str">
        <f t="shared" si="9"/>
        <v>UNIT</v>
      </c>
      <c r="U26" s="127" t="str">
        <f t="shared" si="10"/>
        <v>UNITKB/TK Transport KS</v>
      </c>
      <c r="V26" s="111"/>
    </row>
    <row r="27" spans="1:22" ht="20.100000000000001" customHeight="1" x14ac:dyDescent="0.3">
      <c r="B27" s="104">
        <v>46147</v>
      </c>
      <c r="C27" s="155">
        <v>531002</v>
      </c>
      <c r="D27" s="155">
        <v>14</v>
      </c>
      <c r="E27" s="101" t="s">
        <v>19</v>
      </c>
      <c r="F27" s="102"/>
      <c r="G27" s="103">
        <v>450000</v>
      </c>
      <c r="H27" s="158">
        <f t="shared" si="0"/>
        <v>72458569.39000003</v>
      </c>
      <c r="J27" s="122">
        <f t="shared" si="1"/>
        <v>14</v>
      </c>
      <c r="K27" s="123">
        <f t="shared" si="2"/>
        <v>5</v>
      </c>
      <c r="L27" s="124" t="str">
        <f t="shared" si="3"/>
        <v>Mei</v>
      </c>
      <c r="M27" s="118" t="str">
        <f t="shared" si="4"/>
        <v>JV-KB/TK-Mei-14</v>
      </c>
      <c r="N27" s="115" t="str">
        <f t="shared" si="5"/>
        <v xml:space="preserve">KB/TK Transport WKS </v>
      </c>
      <c r="O27" s="118" t="s">
        <v>127</v>
      </c>
      <c r="P27" s="125" t="str">
        <f t="shared" si="6"/>
        <v xml:space="preserve">Transport WKS </v>
      </c>
      <c r="Q27" s="126">
        <f t="shared" si="7"/>
        <v>450000</v>
      </c>
      <c r="R27" s="126">
        <f t="shared" si="8"/>
        <v>450000</v>
      </c>
      <c r="S27" s="115"/>
      <c r="T27" s="118" t="str">
        <f t="shared" si="9"/>
        <v>UNIT</v>
      </c>
      <c r="U27" s="127" t="str">
        <f t="shared" si="10"/>
        <v xml:space="preserve">UNITKB/TK Transport WKS </v>
      </c>
      <c r="V27" s="111"/>
    </row>
    <row r="28" spans="1:22" ht="20.100000000000001" customHeight="1" x14ac:dyDescent="0.3">
      <c r="B28" s="104">
        <v>46147</v>
      </c>
      <c r="C28" s="155">
        <v>531022</v>
      </c>
      <c r="D28" s="155">
        <v>15</v>
      </c>
      <c r="E28" s="101" t="s">
        <v>53</v>
      </c>
      <c r="F28" s="102"/>
      <c r="G28" s="103">
        <v>150000</v>
      </c>
      <c r="H28" s="158">
        <f t="shared" si="0"/>
        <v>72308569.39000003</v>
      </c>
      <c r="J28" s="122">
        <f t="shared" si="1"/>
        <v>15</v>
      </c>
      <c r="K28" s="123">
        <f t="shared" si="2"/>
        <v>5</v>
      </c>
      <c r="L28" s="124" t="str">
        <f t="shared" si="3"/>
        <v>Mei</v>
      </c>
      <c r="M28" s="118" t="str">
        <f t="shared" si="4"/>
        <v>JV-KB/TK-Mei-15</v>
      </c>
      <c r="N28" s="115" t="str">
        <f t="shared" si="5"/>
        <v>KB/TK Transport Bendahara</v>
      </c>
      <c r="O28" s="118" t="s">
        <v>127</v>
      </c>
      <c r="P28" s="125" t="str">
        <f t="shared" si="6"/>
        <v>Transport Bendahara</v>
      </c>
      <c r="Q28" s="126">
        <f t="shared" si="7"/>
        <v>150000</v>
      </c>
      <c r="R28" s="126">
        <f t="shared" si="8"/>
        <v>150000</v>
      </c>
      <c r="S28" s="115"/>
      <c r="T28" s="118" t="str">
        <f t="shared" si="9"/>
        <v>UNIT</v>
      </c>
      <c r="U28" s="127" t="str">
        <f t="shared" si="10"/>
        <v>UNITKB/TK Transport Bendahara</v>
      </c>
      <c r="V28" s="111"/>
    </row>
    <row r="29" spans="1:22" ht="20.100000000000001" customHeight="1" x14ac:dyDescent="0.3">
      <c r="B29" s="104">
        <v>46148</v>
      </c>
      <c r="C29" s="155">
        <v>530918</v>
      </c>
      <c r="D29" s="155">
        <v>16</v>
      </c>
      <c r="E29" s="101" t="s">
        <v>58</v>
      </c>
      <c r="F29" s="102"/>
      <c r="G29" s="103">
        <v>350000</v>
      </c>
      <c r="H29" s="158">
        <f t="shared" si="0"/>
        <v>71958569.39000003</v>
      </c>
      <c r="J29" s="122">
        <f t="shared" si="1"/>
        <v>16</v>
      </c>
      <c r="K29" s="123">
        <f t="shared" si="2"/>
        <v>6</v>
      </c>
      <c r="L29" s="124" t="str">
        <f t="shared" si="3"/>
        <v>Mei</v>
      </c>
      <c r="M29" s="118" t="str">
        <f t="shared" si="4"/>
        <v>JV-KB/TK-Mei-16</v>
      </c>
      <c r="N29" s="115" t="str">
        <f t="shared" si="5"/>
        <v>KB/TK Penarikan Sampah</v>
      </c>
      <c r="O29" s="118" t="s">
        <v>127</v>
      </c>
      <c r="P29" s="125" t="str">
        <f t="shared" si="6"/>
        <v>Penarikan Sampah</v>
      </c>
      <c r="Q29" s="126">
        <f t="shared" si="7"/>
        <v>350000</v>
      </c>
      <c r="R29" s="126">
        <f t="shared" si="8"/>
        <v>350000</v>
      </c>
      <c r="S29" s="115"/>
      <c r="T29" s="118" t="str">
        <f t="shared" si="9"/>
        <v>UNIT</v>
      </c>
      <c r="U29" s="127" t="str">
        <f t="shared" si="10"/>
        <v>UNITKB/TK Penarikan Sampah</v>
      </c>
      <c r="V29" s="111"/>
    </row>
    <row r="30" spans="1:22" ht="20.100000000000001" customHeight="1" x14ac:dyDescent="0.3">
      <c r="B30" s="104">
        <v>46149</v>
      </c>
      <c r="C30" s="155"/>
      <c r="D30" s="155"/>
      <c r="E30" s="156" t="s">
        <v>232</v>
      </c>
      <c r="F30" s="103">
        <v>15000000</v>
      </c>
      <c r="G30" s="103"/>
      <c r="H30" s="158">
        <f t="shared" si="0"/>
        <v>86958569.39000003</v>
      </c>
      <c r="J30" s="122">
        <f t="shared" si="1"/>
        <v>0</v>
      </c>
      <c r="K30" s="123">
        <f t="shared" si="2"/>
        <v>7</v>
      </c>
      <c r="L30" s="124" t="str">
        <f t="shared" si="3"/>
        <v>Mei</v>
      </c>
      <c r="M30" s="118" t="str">
        <f t="shared" si="4"/>
        <v xml:space="preserve"> </v>
      </c>
      <c r="N30" s="115" t="str">
        <f t="shared" si="5"/>
        <v>KB/TK Pengambilan Droping (Operasional Sekolah)</v>
      </c>
      <c r="O30" s="118" t="s">
        <v>127</v>
      </c>
      <c r="P30" s="125" t="str">
        <f t="shared" si="6"/>
        <v>Pengambilan Droping (Operasional Sekolah)</v>
      </c>
      <c r="Q30" s="126">
        <f t="shared" si="7"/>
        <v>15000000</v>
      </c>
      <c r="R30" s="126">
        <f t="shared" si="8"/>
        <v>15000000</v>
      </c>
      <c r="S30" s="115"/>
      <c r="T30" s="118" t="str">
        <f t="shared" si="9"/>
        <v>UNIT</v>
      </c>
      <c r="U30" s="127" t="str">
        <f t="shared" si="10"/>
        <v>UNITKB/TK Pengambilan Droping (Operasional Sekolah)</v>
      </c>
      <c r="V30" s="111"/>
    </row>
    <row r="31" spans="1:22" ht="20.100000000000001" customHeight="1" x14ac:dyDescent="0.3">
      <c r="B31" s="104">
        <v>46149</v>
      </c>
      <c r="C31" s="155"/>
      <c r="D31" s="155"/>
      <c r="E31" s="156" t="s">
        <v>151</v>
      </c>
      <c r="F31" s="103"/>
      <c r="G31" s="103">
        <v>15000000</v>
      </c>
      <c r="H31" s="158">
        <f t="shared" si="0"/>
        <v>71958569.39000003</v>
      </c>
      <c r="J31" s="122">
        <f t="shared" si="1"/>
        <v>0</v>
      </c>
      <c r="K31" s="123">
        <f t="shared" si="2"/>
        <v>7</v>
      </c>
      <c r="L31" s="124" t="str">
        <f t="shared" si="3"/>
        <v>Mei</v>
      </c>
      <c r="M31" s="118" t="str">
        <f t="shared" si="4"/>
        <v xml:space="preserve"> </v>
      </c>
      <c r="N31" s="115" t="str">
        <f t="shared" si="5"/>
        <v>KB/TK Diterima kas tunai di Bendahara</v>
      </c>
      <c r="O31" s="118" t="s">
        <v>127</v>
      </c>
      <c r="P31" s="125" t="str">
        <f t="shared" si="6"/>
        <v>Diterima kas tunai di Bendahara</v>
      </c>
      <c r="Q31" s="126">
        <f t="shared" si="7"/>
        <v>15000000</v>
      </c>
      <c r="R31" s="126">
        <f t="shared" si="8"/>
        <v>15000000</v>
      </c>
      <c r="S31" s="115"/>
      <c r="T31" s="118" t="str">
        <f t="shared" si="9"/>
        <v>UNIT</v>
      </c>
      <c r="U31" s="127" t="str">
        <f t="shared" si="10"/>
        <v>UNITKB/TK Diterima kas tunai di Bendahara</v>
      </c>
      <c r="V31" s="111"/>
    </row>
    <row r="32" spans="1:22" ht="20.100000000000001" customHeight="1" x14ac:dyDescent="0.3">
      <c r="B32" s="104">
        <v>46149</v>
      </c>
      <c r="C32" s="155">
        <v>530801</v>
      </c>
      <c r="D32" s="155">
        <v>17</v>
      </c>
      <c r="E32" s="101" t="s">
        <v>93</v>
      </c>
      <c r="F32" s="102"/>
      <c r="G32" s="103">
        <v>1065100</v>
      </c>
      <c r="H32" s="158">
        <f t="shared" si="0"/>
        <v>70893469.39000003</v>
      </c>
      <c r="J32" s="122">
        <f t="shared" si="1"/>
        <v>17</v>
      </c>
      <c r="K32" s="123">
        <f t="shared" si="2"/>
        <v>7</v>
      </c>
      <c r="L32" s="124" t="str">
        <f t="shared" si="3"/>
        <v>Mei</v>
      </c>
      <c r="M32" s="118" t="str">
        <f t="shared" si="4"/>
        <v>JV-KB/TK-Mei-17</v>
      </c>
      <c r="N32" s="115" t="str">
        <f t="shared" si="5"/>
        <v>KB/TK Internet</v>
      </c>
      <c r="O32" s="118" t="s">
        <v>127</v>
      </c>
      <c r="P32" s="125" t="str">
        <f t="shared" si="6"/>
        <v>Internet</v>
      </c>
      <c r="Q32" s="126">
        <f t="shared" si="7"/>
        <v>1065100</v>
      </c>
      <c r="R32" s="126">
        <f t="shared" si="8"/>
        <v>1065100</v>
      </c>
      <c r="S32" s="115"/>
      <c r="T32" s="118" t="str">
        <f t="shared" si="9"/>
        <v>UNIT</v>
      </c>
      <c r="U32" s="127" t="str">
        <f t="shared" si="10"/>
        <v>UNITKB/TK Internet</v>
      </c>
      <c r="V32" s="111"/>
    </row>
    <row r="33" spans="1:22" ht="20.100000000000001" customHeight="1" x14ac:dyDescent="0.3">
      <c r="B33" s="104">
        <v>46149</v>
      </c>
      <c r="C33" s="155">
        <v>530802</v>
      </c>
      <c r="D33" s="155">
        <v>18</v>
      </c>
      <c r="E33" s="101" t="s">
        <v>15</v>
      </c>
      <c r="F33" s="102"/>
      <c r="G33" s="103">
        <v>4646200</v>
      </c>
      <c r="H33" s="158">
        <f t="shared" si="0"/>
        <v>66247269.39000003</v>
      </c>
      <c r="J33" s="122">
        <f t="shared" si="1"/>
        <v>18</v>
      </c>
      <c r="K33" s="123">
        <f t="shared" si="2"/>
        <v>7</v>
      </c>
      <c r="L33" s="124" t="str">
        <f t="shared" si="3"/>
        <v>Mei</v>
      </c>
      <c r="M33" s="118" t="str">
        <f t="shared" si="4"/>
        <v>JV-KB/TK-Mei-18</v>
      </c>
      <c r="N33" s="115" t="str">
        <f t="shared" si="5"/>
        <v xml:space="preserve">KB/TK Listrik </v>
      </c>
      <c r="O33" s="118" t="s">
        <v>127</v>
      </c>
      <c r="P33" s="125" t="str">
        <f t="shared" si="6"/>
        <v xml:space="preserve">Listrik </v>
      </c>
      <c r="Q33" s="126">
        <f t="shared" si="7"/>
        <v>4646200</v>
      </c>
      <c r="R33" s="126">
        <f t="shared" si="8"/>
        <v>4646200</v>
      </c>
      <c r="S33" s="115"/>
      <c r="T33" s="118" t="str">
        <f t="shared" si="9"/>
        <v>UNIT</v>
      </c>
      <c r="U33" s="127" t="str">
        <f t="shared" si="10"/>
        <v xml:space="preserve">UNITKB/TK Listrik </v>
      </c>
      <c r="V33" s="111"/>
    </row>
    <row r="34" spans="1:22" ht="20.100000000000001" customHeight="1" x14ac:dyDescent="0.3">
      <c r="B34" s="104">
        <v>46149</v>
      </c>
      <c r="C34" s="155">
        <v>530803</v>
      </c>
      <c r="D34" s="155">
        <v>19</v>
      </c>
      <c r="E34" s="101" t="s">
        <v>16</v>
      </c>
      <c r="F34" s="102"/>
      <c r="G34" s="103">
        <v>585700</v>
      </c>
      <c r="H34" s="158">
        <f t="shared" si="0"/>
        <v>65661569.39000003</v>
      </c>
      <c r="J34" s="122">
        <f t="shared" si="1"/>
        <v>19</v>
      </c>
      <c r="K34" s="123">
        <f t="shared" si="2"/>
        <v>7</v>
      </c>
      <c r="L34" s="124" t="str">
        <f t="shared" si="3"/>
        <v>Mei</v>
      </c>
      <c r="M34" s="118" t="str">
        <f t="shared" si="4"/>
        <v>JV-KB/TK-Mei-19</v>
      </c>
      <c r="N34" s="115" t="str">
        <f t="shared" si="5"/>
        <v>KB/TK PDAM</v>
      </c>
      <c r="O34" s="118" t="s">
        <v>127</v>
      </c>
      <c r="P34" s="125" t="str">
        <f t="shared" si="6"/>
        <v>PDAM</v>
      </c>
      <c r="Q34" s="126">
        <f t="shared" si="7"/>
        <v>585700</v>
      </c>
      <c r="R34" s="126">
        <f t="shared" si="8"/>
        <v>585700</v>
      </c>
      <c r="S34" s="115"/>
      <c r="T34" s="118" t="str">
        <f t="shared" si="9"/>
        <v>UNIT</v>
      </c>
      <c r="U34" s="127" t="str">
        <f t="shared" si="10"/>
        <v>UNITKB/TK PDAM</v>
      </c>
      <c r="V34" s="111"/>
    </row>
    <row r="35" spans="1:22" ht="20.100000000000001" customHeight="1" x14ac:dyDescent="0.3">
      <c r="B35" s="104">
        <v>46149</v>
      </c>
      <c r="C35" s="155">
        <v>531008</v>
      </c>
      <c r="D35" s="155">
        <v>20</v>
      </c>
      <c r="E35" s="156" t="s">
        <v>108</v>
      </c>
      <c r="F35" s="102"/>
      <c r="G35" s="103">
        <v>200000</v>
      </c>
      <c r="H35" s="158">
        <f t="shared" si="0"/>
        <v>65461569.39000003</v>
      </c>
      <c r="J35" s="122">
        <f t="shared" si="1"/>
        <v>20</v>
      </c>
      <c r="K35" s="123">
        <f t="shared" si="2"/>
        <v>7</v>
      </c>
      <c r="L35" s="124" t="str">
        <f t="shared" si="3"/>
        <v>Mei</v>
      </c>
      <c r="M35" s="118" t="str">
        <f t="shared" si="4"/>
        <v>JV-KB/TK-Mei-20</v>
      </c>
      <c r="N35" s="115" t="str">
        <f t="shared" si="5"/>
        <v>KB/TK Home Visit SDM</v>
      </c>
      <c r="O35" s="118" t="s">
        <v>127</v>
      </c>
      <c r="P35" s="125" t="str">
        <f t="shared" si="6"/>
        <v>Home Visit SDM</v>
      </c>
      <c r="Q35" s="126">
        <f t="shared" si="7"/>
        <v>200000</v>
      </c>
      <c r="R35" s="126">
        <f t="shared" si="8"/>
        <v>200000</v>
      </c>
      <c r="S35" s="115"/>
      <c r="T35" s="118" t="str">
        <f t="shared" si="9"/>
        <v>UNIT</v>
      </c>
      <c r="U35" s="127" t="str">
        <f t="shared" si="10"/>
        <v>UNITKB/TK Home Visit SDM</v>
      </c>
      <c r="V35" s="111"/>
    </row>
    <row r="36" spans="1:22" s="216" customFormat="1" ht="20.100000000000001" customHeight="1" x14ac:dyDescent="0.3">
      <c r="A36" s="224"/>
      <c r="B36" s="104">
        <v>46150</v>
      </c>
      <c r="C36" s="155">
        <v>514080</v>
      </c>
      <c r="D36" s="155">
        <v>21</v>
      </c>
      <c r="E36" s="101" t="s">
        <v>75</v>
      </c>
      <c r="F36" s="102"/>
      <c r="G36" s="103">
        <v>5023200</v>
      </c>
      <c r="H36" s="158">
        <f t="shared" si="0"/>
        <v>60438369.39000003</v>
      </c>
      <c r="J36" s="208">
        <f t="shared" si="1"/>
        <v>21</v>
      </c>
      <c r="K36" s="209">
        <f t="shared" si="2"/>
        <v>8</v>
      </c>
      <c r="L36" s="210" t="str">
        <f t="shared" si="3"/>
        <v>Mei</v>
      </c>
      <c r="M36" s="211" t="str">
        <f t="shared" si="4"/>
        <v>JV-KB/TK-Mei-21</v>
      </c>
      <c r="N36" s="212" t="str">
        <f t="shared" si="5"/>
        <v>KB/TK Pelatihan Guru</v>
      </c>
      <c r="O36" s="211" t="s">
        <v>127</v>
      </c>
      <c r="P36" s="213" t="str">
        <f t="shared" si="6"/>
        <v>Pelatihan Guru</v>
      </c>
      <c r="Q36" s="214">
        <f t="shared" si="7"/>
        <v>5023200</v>
      </c>
      <c r="R36" s="214">
        <f t="shared" si="8"/>
        <v>5023200</v>
      </c>
      <c r="S36" s="212"/>
      <c r="T36" s="211" t="str">
        <f t="shared" si="9"/>
        <v>UNIT</v>
      </c>
      <c r="U36" s="215" t="str">
        <f t="shared" si="10"/>
        <v>UNITKB/TK Pelatihan Guru</v>
      </c>
      <c r="V36" s="234"/>
    </row>
    <row r="37" spans="1:22" ht="20.100000000000001" customHeight="1" x14ac:dyDescent="0.3">
      <c r="B37" s="104">
        <v>46153</v>
      </c>
      <c r="C37" s="155">
        <v>530906</v>
      </c>
      <c r="D37" s="155">
        <v>22</v>
      </c>
      <c r="E37" s="156" t="s">
        <v>94</v>
      </c>
      <c r="F37" s="102"/>
      <c r="G37" s="102">
        <v>20000</v>
      </c>
      <c r="H37" s="158">
        <f t="shared" si="0"/>
        <v>60418369.39000003</v>
      </c>
      <c r="J37" s="122">
        <f t="shared" si="1"/>
        <v>22</v>
      </c>
      <c r="K37" s="123">
        <f t="shared" si="2"/>
        <v>11</v>
      </c>
      <c r="L37" s="124" t="str">
        <f t="shared" si="3"/>
        <v>Mei</v>
      </c>
      <c r="M37" s="118" t="str">
        <f t="shared" si="4"/>
        <v>JV-KB/TK-Mei-22</v>
      </c>
      <c r="N37" s="115" t="str">
        <f t="shared" si="5"/>
        <v>KB/TK GOPTKI</v>
      </c>
      <c r="O37" s="118" t="s">
        <v>127</v>
      </c>
      <c r="P37" s="125" t="str">
        <f t="shared" si="6"/>
        <v>GOPTKI</v>
      </c>
      <c r="Q37" s="126">
        <f t="shared" si="7"/>
        <v>20000</v>
      </c>
      <c r="R37" s="126">
        <f t="shared" si="8"/>
        <v>20000</v>
      </c>
      <c r="S37" s="115"/>
      <c r="T37" s="118" t="str">
        <f t="shared" si="9"/>
        <v>UNIT</v>
      </c>
      <c r="U37" s="127" t="str">
        <f t="shared" si="10"/>
        <v>UNITKB/TK GOPTKI</v>
      </c>
      <c r="V37" s="111"/>
    </row>
    <row r="38" spans="1:22" ht="20.100000000000001" customHeight="1" x14ac:dyDescent="0.3">
      <c r="B38" s="104">
        <v>46154</v>
      </c>
      <c r="C38" s="155">
        <v>530914</v>
      </c>
      <c r="D38" s="155">
        <v>23</v>
      </c>
      <c r="E38" s="101" t="s">
        <v>69</v>
      </c>
      <c r="F38" s="102"/>
      <c r="G38" s="102">
        <v>576000</v>
      </c>
      <c r="H38" s="158">
        <f t="shared" si="0"/>
        <v>59842369.39000003</v>
      </c>
      <c r="J38" s="122">
        <f t="shared" si="1"/>
        <v>23</v>
      </c>
      <c r="K38" s="123">
        <f t="shared" si="2"/>
        <v>12</v>
      </c>
      <c r="L38" s="124" t="str">
        <f t="shared" si="3"/>
        <v>Mei</v>
      </c>
      <c r="M38" s="118" t="str">
        <f t="shared" si="4"/>
        <v>JV-KB/TK-Mei-23</v>
      </c>
      <c r="N38" s="115" t="str">
        <f t="shared" si="5"/>
        <v>KB/TK KKG/MGMP</v>
      </c>
      <c r="O38" s="118" t="s">
        <v>127</v>
      </c>
      <c r="P38" s="125" t="str">
        <f t="shared" si="6"/>
        <v>KKG/MGMP</v>
      </c>
      <c r="Q38" s="126">
        <f t="shared" si="7"/>
        <v>576000</v>
      </c>
      <c r="R38" s="126">
        <f t="shared" si="8"/>
        <v>576000</v>
      </c>
      <c r="S38" s="115"/>
      <c r="T38" s="118" t="str">
        <f t="shared" si="9"/>
        <v>UNIT</v>
      </c>
      <c r="U38" s="127" t="str">
        <f t="shared" si="10"/>
        <v>UNITKB/TK KKG/MGMP</v>
      </c>
      <c r="V38" s="111"/>
    </row>
    <row r="39" spans="1:22" ht="20.100000000000001" customHeight="1" x14ac:dyDescent="0.3">
      <c r="B39" s="104">
        <v>46154</v>
      </c>
      <c r="C39" s="203">
        <v>516040</v>
      </c>
      <c r="D39" s="155">
        <v>24</v>
      </c>
      <c r="E39" s="225" t="s">
        <v>133</v>
      </c>
      <c r="F39" s="205"/>
      <c r="G39" s="206">
        <v>34400</v>
      </c>
      <c r="H39" s="158">
        <f t="shared" si="0"/>
        <v>59807969.39000003</v>
      </c>
      <c r="J39" s="122">
        <f t="shared" si="1"/>
        <v>24</v>
      </c>
      <c r="K39" s="123">
        <f t="shared" si="2"/>
        <v>12</v>
      </c>
      <c r="L39" s="124" t="str">
        <f t="shared" si="3"/>
        <v>Mei</v>
      </c>
      <c r="M39" s="118" t="str">
        <f t="shared" si="4"/>
        <v>JV-KB/TK-Mei-24</v>
      </c>
      <c r="N39" s="115" t="str">
        <f t="shared" si="5"/>
        <v>KB/TK Desain Kelas</v>
      </c>
      <c r="O39" s="118" t="s">
        <v>127</v>
      </c>
      <c r="P39" s="125" t="str">
        <f t="shared" si="6"/>
        <v>Desain Kelas</v>
      </c>
      <c r="Q39" s="126">
        <f t="shared" si="7"/>
        <v>34400</v>
      </c>
      <c r="R39" s="126">
        <f t="shared" si="8"/>
        <v>34400</v>
      </c>
      <c r="S39" s="115"/>
      <c r="T39" s="118" t="str">
        <f t="shared" si="9"/>
        <v>UNIT</v>
      </c>
      <c r="U39" s="127" t="str">
        <f t="shared" si="10"/>
        <v>UNITKB/TK Desain Kelas</v>
      </c>
      <c r="V39" s="111"/>
    </row>
    <row r="40" spans="1:22" ht="20.100000000000001" customHeight="1" x14ac:dyDescent="0.3">
      <c r="B40" s="202">
        <v>46155</v>
      </c>
      <c r="C40" s="155">
        <v>553100</v>
      </c>
      <c r="D40" s="155">
        <v>25</v>
      </c>
      <c r="E40" s="101" t="s">
        <v>123</v>
      </c>
      <c r="F40" s="102"/>
      <c r="G40" s="103">
        <v>713000</v>
      </c>
      <c r="H40" s="158">
        <f t="shared" si="0"/>
        <v>59094969.39000003</v>
      </c>
      <c r="J40" s="122">
        <f t="shared" si="1"/>
        <v>25</v>
      </c>
      <c r="K40" s="123">
        <f t="shared" si="2"/>
        <v>13</v>
      </c>
      <c r="L40" s="124" t="str">
        <f t="shared" si="3"/>
        <v>Mei</v>
      </c>
      <c r="M40" s="118" t="str">
        <f t="shared" si="4"/>
        <v>JV-KB/TK-Mei-25</v>
      </c>
      <c r="N40" s="115" t="str">
        <f t="shared" si="5"/>
        <v>KB/TK Biaya Lain-Lain</v>
      </c>
      <c r="O40" s="118" t="s">
        <v>127</v>
      </c>
      <c r="P40" s="125" t="str">
        <f t="shared" si="6"/>
        <v>Biaya Lain-Lain</v>
      </c>
      <c r="Q40" s="126">
        <f t="shared" si="7"/>
        <v>713000</v>
      </c>
      <c r="R40" s="126">
        <f t="shared" si="8"/>
        <v>713000</v>
      </c>
      <c r="S40" s="115"/>
      <c r="T40" s="118" t="str">
        <f t="shared" si="9"/>
        <v>UNIT</v>
      </c>
      <c r="U40" s="127" t="str">
        <f t="shared" si="10"/>
        <v>UNITKB/TK Biaya Lain-Lain</v>
      </c>
      <c r="V40" s="111"/>
    </row>
    <row r="41" spans="1:22" ht="20.100000000000001" customHeight="1" x14ac:dyDescent="0.3">
      <c r="B41" s="104">
        <v>46155</v>
      </c>
      <c r="C41" s="155">
        <v>512407</v>
      </c>
      <c r="D41" s="155">
        <v>26</v>
      </c>
      <c r="E41" s="101" t="s">
        <v>113</v>
      </c>
      <c r="F41" s="102"/>
      <c r="G41" s="103">
        <v>281100</v>
      </c>
      <c r="H41" s="158">
        <f t="shared" si="0"/>
        <v>58813869.39000003</v>
      </c>
      <c r="J41" s="122">
        <f t="shared" si="1"/>
        <v>26</v>
      </c>
      <c r="K41" s="123">
        <f t="shared" si="2"/>
        <v>13</v>
      </c>
      <c r="L41" s="124" t="str">
        <f t="shared" si="3"/>
        <v>Mei</v>
      </c>
      <c r="M41" s="118" t="str">
        <f t="shared" si="4"/>
        <v>JV-KB/TK-Mei-26</v>
      </c>
      <c r="N41" s="115" t="str">
        <f t="shared" si="5"/>
        <v>KB/TK Buku Referensi Guru</v>
      </c>
      <c r="O41" s="118" t="s">
        <v>127</v>
      </c>
      <c r="P41" s="125" t="str">
        <f t="shared" si="6"/>
        <v>Buku Referensi Guru</v>
      </c>
      <c r="Q41" s="126">
        <f t="shared" si="7"/>
        <v>281100</v>
      </c>
      <c r="R41" s="126">
        <f t="shared" si="8"/>
        <v>281100</v>
      </c>
      <c r="S41" s="115"/>
      <c r="T41" s="118" t="str">
        <f t="shared" si="9"/>
        <v>UNIT</v>
      </c>
      <c r="U41" s="127" t="str">
        <f t="shared" si="10"/>
        <v>UNITKB/TK Buku Referensi Guru</v>
      </c>
      <c r="V41" s="111"/>
    </row>
    <row r="42" spans="1:22" ht="20.100000000000001" customHeight="1" x14ac:dyDescent="0.3">
      <c r="B42" s="104">
        <v>46156</v>
      </c>
      <c r="C42" s="155"/>
      <c r="D42" s="155"/>
      <c r="E42" s="101" t="s">
        <v>260</v>
      </c>
      <c r="F42" s="102">
        <v>86620931</v>
      </c>
      <c r="G42" s="103"/>
      <c r="H42" s="158">
        <f t="shared" si="0"/>
        <v>145434800.39000005</v>
      </c>
      <c r="J42" s="122">
        <f t="shared" si="1"/>
        <v>0</v>
      </c>
      <c r="K42" s="123">
        <f t="shared" si="2"/>
        <v>14</v>
      </c>
      <c r="L42" s="124" t="str">
        <f t="shared" si="3"/>
        <v>Mei</v>
      </c>
      <c r="M42" s="118" t="str">
        <f t="shared" si="4"/>
        <v xml:space="preserve"> </v>
      </c>
      <c r="N42" s="115" t="str">
        <f t="shared" si="5"/>
        <v>KB/TK Dropping TK Bulan Mei 2026</v>
      </c>
      <c r="O42" s="118" t="s">
        <v>127</v>
      </c>
      <c r="P42" s="125" t="str">
        <f t="shared" si="6"/>
        <v>Dropping TK Bulan Mei 2026</v>
      </c>
      <c r="Q42" s="126">
        <f t="shared" si="7"/>
        <v>86620931</v>
      </c>
      <c r="R42" s="126">
        <f t="shared" si="8"/>
        <v>86620931</v>
      </c>
      <c r="S42" s="115"/>
      <c r="T42" s="118" t="str">
        <f t="shared" si="9"/>
        <v>UNIT</v>
      </c>
      <c r="U42" s="127" t="str">
        <f t="shared" si="10"/>
        <v>UNITKB/TK Dropping TK Bulan Mei 2026</v>
      </c>
      <c r="V42" s="111"/>
    </row>
    <row r="43" spans="1:22" s="187" customFormat="1" ht="20.100000000000001" customHeight="1" x14ac:dyDescent="0.3">
      <c r="A43" s="218"/>
      <c r="B43" s="104">
        <v>46158</v>
      </c>
      <c r="C43" s="155">
        <v>515118</v>
      </c>
      <c r="D43" s="155">
        <v>27</v>
      </c>
      <c r="E43" s="101" t="s">
        <v>214</v>
      </c>
      <c r="F43" s="102"/>
      <c r="G43" s="103">
        <v>300000</v>
      </c>
      <c r="H43" s="158">
        <f t="shared" si="0"/>
        <v>145134800.39000005</v>
      </c>
      <c r="J43" s="188">
        <f t="shared" si="1"/>
        <v>27</v>
      </c>
      <c r="K43" s="189">
        <f t="shared" si="2"/>
        <v>16</v>
      </c>
      <c r="L43" s="190" t="str">
        <f t="shared" si="3"/>
        <v>Mei</v>
      </c>
      <c r="M43" s="181" t="str">
        <f t="shared" si="4"/>
        <v>JV-KB/TK-Mei-27</v>
      </c>
      <c r="N43" s="191" t="str">
        <f t="shared" si="5"/>
        <v>KB/TK Perawatan Mebeler</v>
      </c>
      <c r="O43" s="181" t="s">
        <v>127</v>
      </c>
      <c r="P43" s="192" t="str">
        <f t="shared" si="6"/>
        <v>Perawatan Mebeler</v>
      </c>
      <c r="Q43" s="193">
        <f t="shared" si="7"/>
        <v>300000</v>
      </c>
      <c r="R43" s="193">
        <f t="shared" si="8"/>
        <v>300000</v>
      </c>
      <c r="S43" s="191"/>
      <c r="T43" s="181" t="str">
        <f t="shared" si="9"/>
        <v>UNIT</v>
      </c>
      <c r="U43" s="194" t="str">
        <f t="shared" si="10"/>
        <v>UNITKB/TK Perawatan Mebeler</v>
      </c>
      <c r="V43" s="195"/>
    </row>
    <row r="44" spans="1:22" ht="20.100000000000001" customHeight="1" x14ac:dyDescent="0.3">
      <c r="B44" s="182">
        <v>46158</v>
      </c>
      <c r="C44" s="183">
        <v>516150</v>
      </c>
      <c r="D44" s="183">
        <v>28</v>
      </c>
      <c r="E44" s="184" t="s">
        <v>54</v>
      </c>
      <c r="F44" s="185"/>
      <c r="G44" s="186">
        <v>2500000</v>
      </c>
      <c r="H44" s="158">
        <f t="shared" si="0"/>
        <v>142634800.39000005</v>
      </c>
      <c r="J44" s="122">
        <f t="shared" si="1"/>
        <v>28</v>
      </c>
      <c r="K44" s="123">
        <f t="shared" si="2"/>
        <v>16</v>
      </c>
      <c r="L44" s="124" t="str">
        <f t="shared" si="3"/>
        <v>Mei</v>
      </c>
      <c r="M44" s="118" t="str">
        <f t="shared" si="4"/>
        <v>JV-KB/TK-Mei-28</v>
      </c>
      <c r="N44" s="115" t="str">
        <f t="shared" si="5"/>
        <v>KB/TK Orientasi Siswa Baru</v>
      </c>
      <c r="O44" s="118" t="s">
        <v>127</v>
      </c>
      <c r="P44" s="125" t="str">
        <f t="shared" si="6"/>
        <v>Orientasi Siswa Baru</v>
      </c>
      <c r="Q44" s="126">
        <f t="shared" si="7"/>
        <v>2500000</v>
      </c>
      <c r="R44" s="126">
        <f t="shared" si="8"/>
        <v>2500000</v>
      </c>
      <c r="S44" s="115"/>
      <c r="T44" s="118" t="str">
        <f t="shared" si="9"/>
        <v>UNIT</v>
      </c>
      <c r="U44" s="127" t="str">
        <f t="shared" si="10"/>
        <v>UNITKB/TK Orientasi Siswa Baru</v>
      </c>
      <c r="V44" s="111"/>
    </row>
    <row r="45" spans="1:22" ht="20.100000000000001" customHeight="1" x14ac:dyDescent="0.3">
      <c r="B45" s="104">
        <v>46158</v>
      </c>
      <c r="C45" s="155">
        <v>530202</v>
      </c>
      <c r="D45" s="155">
        <v>29</v>
      </c>
      <c r="E45" s="101" t="s">
        <v>20</v>
      </c>
      <c r="F45" s="102"/>
      <c r="G45" s="102">
        <v>171500</v>
      </c>
      <c r="H45" s="158">
        <f t="shared" si="0"/>
        <v>142463300.39000005</v>
      </c>
      <c r="J45" s="122">
        <f t="shared" si="1"/>
        <v>29</v>
      </c>
      <c r="K45" s="123">
        <f t="shared" si="2"/>
        <v>16</v>
      </c>
      <c r="L45" s="124" t="str">
        <f t="shared" si="3"/>
        <v>Mei</v>
      </c>
      <c r="M45" s="118" t="str">
        <f t="shared" si="4"/>
        <v>JV-KB/TK-Mei-29</v>
      </c>
      <c r="N45" s="115" t="str">
        <f t="shared" si="5"/>
        <v>KB/TK Alat kebersihan</v>
      </c>
      <c r="O45" s="118" t="s">
        <v>127</v>
      </c>
      <c r="P45" s="125" t="str">
        <f t="shared" si="6"/>
        <v>Alat kebersihan</v>
      </c>
      <c r="Q45" s="126">
        <f t="shared" si="7"/>
        <v>171500</v>
      </c>
      <c r="R45" s="126">
        <f t="shared" si="8"/>
        <v>171500</v>
      </c>
      <c r="S45" s="115"/>
      <c r="T45" s="118" t="str">
        <f t="shared" si="9"/>
        <v>UNIT</v>
      </c>
      <c r="U45" s="127" t="str">
        <f t="shared" si="10"/>
        <v>UNITKB/TK Alat kebersihan</v>
      </c>
      <c r="V45" s="111"/>
    </row>
    <row r="46" spans="1:22" ht="20.100000000000001" customHeight="1" x14ac:dyDescent="0.3">
      <c r="B46" s="104">
        <v>46159</v>
      </c>
      <c r="C46" s="155">
        <v>515110</v>
      </c>
      <c r="D46" s="155">
        <v>30</v>
      </c>
      <c r="E46" s="101" t="s">
        <v>65</v>
      </c>
      <c r="F46" s="102"/>
      <c r="G46" s="102">
        <v>330000</v>
      </c>
      <c r="H46" s="158">
        <f t="shared" si="0"/>
        <v>142133300.39000005</v>
      </c>
      <c r="J46" s="122">
        <f t="shared" si="1"/>
        <v>30</v>
      </c>
      <c r="K46" s="123">
        <f t="shared" si="2"/>
        <v>17</v>
      </c>
      <c r="L46" s="124" t="str">
        <f t="shared" si="3"/>
        <v>Mei</v>
      </c>
      <c r="M46" s="118" t="str">
        <f t="shared" si="4"/>
        <v>JV-KB/TK-Mei-30</v>
      </c>
      <c r="N46" s="115" t="str">
        <f t="shared" si="5"/>
        <v>KB/TK Perawatan Jaringan Air</v>
      </c>
      <c r="O46" s="118" t="s">
        <v>127</v>
      </c>
      <c r="P46" s="125" t="str">
        <f t="shared" si="6"/>
        <v>Perawatan Jaringan Air</v>
      </c>
      <c r="Q46" s="126">
        <f t="shared" si="7"/>
        <v>330000</v>
      </c>
      <c r="R46" s="126">
        <f t="shared" si="8"/>
        <v>330000</v>
      </c>
      <c r="S46" s="115"/>
      <c r="T46" s="118" t="str">
        <f t="shared" si="9"/>
        <v>UNIT</v>
      </c>
      <c r="U46" s="127" t="str">
        <f t="shared" si="10"/>
        <v>UNITKB/TK Perawatan Jaringan Air</v>
      </c>
      <c r="V46" s="111"/>
    </row>
    <row r="47" spans="1:22" ht="20.100000000000001" customHeight="1" x14ac:dyDescent="0.3">
      <c r="B47" s="104">
        <v>46160</v>
      </c>
      <c r="C47" s="155"/>
      <c r="D47" s="155"/>
      <c r="E47" s="101" t="s">
        <v>232</v>
      </c>
      <c r="F47" s="102">
        <v>15000000</v>
      </c>
      <c r="G47" s="102"/>
      <c r="H47" s="158">
        <f t="shared" si="0"/>
        <v>157133300.39000005</v>
      </c>
      <c r="J47" s="122">
        <f t="shared" si="1"/>
        <v>0</v>
      </c>
      <c r="K47" s="123">
        <f t="shared" si="2"/>
        <v>18</v>
      </c>
      <c r="L47" s="124" t="str">
        <f t="shared" si="3"/>
        <v>Mei</v>
      </c>
      <c r="M47" s="118" t="str">
        <f t="shared" si="4"/>
        <v xml:space="preserve"> </v>
      </c>
      <c r="N47" s="115" t="str">
        <f t="shared" si="5"/>
        <v>KB/TK Pengambilan Droping (Operasional Sekolah)</v>
      </c>
      <c r="O47" s="118" t="s">
        <v>127</v>
      </c>
      <c r="P47" s="125" t="str">
        <f t="shared" si="6"/>
        <v>Pengambilan Droping (Operasional Sekolah)</v>
      </c>
      <c r="Q47" s="126">
        <f t="shared" si="7"/>
        <v>15000000</v>
      </c>
      <c r="R47" s="126">
        <f t="shared" si="8"/>
        <v>15000000</v>
      </c>
      <c r="S47" s="115"/>
      <c r="T47" s="118" t="str">
        <f t="shared" si="9"/>
        <v>UNIT</v>
      </c>
      <c r="U47" s="127" t="str">
        <f t="shared" si="10"/>
        <v>UNITKB/TK Pengambilan Droping (Operasional Sekolah)</v>
      </c>
      <c r="V47" s="111"/>
    </row>
    <row r="48" spans="1:22" ht="20.100000000000001" customHeight="1" x14ac:dyDescent="0.3">
      <c r="B48" s="104">
        <v>46160</v>
      </c>
      <c r="C48" s="155"/>
      <c r="D48" s="155"/>
      <c r="E48" s="156" t="s">
        <v>151</v>
      </c>
      <c r="F48" s="103"/>
      <c r="G48" s="103">
        <v>15000000</v>
      </c>
      <c r="H48" s="158">
        <f t="shared" si="0"/>
        <v>142133300.39000005</v>
      </c>
      <c r="J48" s="122">
        <f t="shared" si="1"/>
        <v>0</v>
      </c>
      <c r="K48" s="123">
        <f t="shared" si="2"/>
        <v>18</v>
      </c>
      <c r="L48" s="124" t="str">
        <f t="shared" si="3"/>
        <v>Mei</v>
      </c>
      <c r="M48" s="118" t="str">
        <f t="shared" si="4"/>
        <v xml:space="preserve"> </v>
      </c>
      <c r="N48" s="115" t="str">
        <f t="shared" si="5"/>
        <v>KB/TK Diterima kas tunai di Bendahara</v>
      </c>
      <c r="O48" s="118" t="s">
        <v>127</v>
      </c>
      <c r="P48" s="125" t="str">
        <f t="shared" si="6"/>
        <v>Diterima kas tunai di Bendahara</v>
      </c>
      <c r="Q48" s="126">
        <f t="shared" si="7"/>
        <v>15000000</v>
      </c>
      <c r="R48" s="126">
        <f t="shared" si="8"/>
        <v>15000000</v>
      </c>
      <c r="S48" s="115"/>
      <c r="T48" s="118" t="str">
        <f t="shared" si="9"/>
        <v>UNIT</v>
      </c>
      <c r="U48" s="127" t="str">
        <f t="shared" si="10"/>
        <v>UNITKB/TK Diterima kas tunai di Bendahara</v>
      </c>
      <c r="V48" s="111"/>
    </row>
    <row r="49" spans="1:22" ht="20.100000000000001" customHeight="1" x14ac:dyDescent="0.3">
      <c r="B49" s="104">
        <v>46160</v>
      </c>
      <c r="C49" s="155"/>
      <c r="D49" s="155"/>
      <c r="E49" s="101" t="s">
        <v>253</v>
      </c>
      <c r="F49" s="102"/>
      <c r="G49" s="102">
        <v>46170000</v>
      </c>
      <c r="H49" s="158">
        <f t="shared" si="0"/>
        <v>95963300.390000045</v>
      </c>
      <c r="J49" s="122">
        <f t="shared" si="1"/>
        <v>0</v>
      </c>
      <c r="K49" s="123">
        <f t="shared" si="2"/>
        <v>18</v>
      </c>
      <c r="L49" s="124" t="str">
        <f t="shared" si="3"/>
        <v>Mei</v>
      </c>
      <c r="M49" s="118" t="str">
        <f t="shared" si="4"/>
        <v xml:space="preserve"> </v>
      </c>
      <c r="N49" s="115" t="str">
        <f t="shared" si="5"/>
        <v>KB/TK Pengembalian Bon Dropping</v>
      </c>
      <c r="O49" s="118" t="s">
        <v>127</v>
      </c>
      <c r="P49" s="125" t="str">
        <f t="shared" si="6"/>
        <v>Pengembalian Bon Dropping</v>
      </c>
      <c r="Q49" s="126">
        <f t="shared" si="7"/>
        <v>46170000</v>
      </c>
      <c r="R49" s="126">
        <f t="shared" si="8"/>
        <v>46170000</v>
      </c>
      <c r="S49" s="115"/>
      <c r="T49" s="118" t="str">
        <f t="shared" si="9"/>
        <v>UNIT</v>
      </c>
      <c r="U49" s="127" t="str">
        <f t="shared" si="10"/>
        <v>UNITKB/TK Pengembalian Bon Dropping</v>
      </c>
      <c r="V49" s="111"/>
    </row>
    <row r="50" spans="1:22" ht="20.100000000000001" customHeight="1" x14ac:dyDescent="0.3">
      <c r="B50" s="182">
        <v>46160</v>
      </c>
      <c r="C50" s="183">
        <v>518107</v>
      </c>
      <c r="D50" s="183">
        <v>31</v>
      </c>
      <c r="E50" s="201" t="s">
        <v>112</v>
      </c>
      <c r="F50" s="185"/>
      <c r="G50" s="186">
        <v>2100000</v>
      </c>
      <c r="H50" s="158">
        <f t="shared" si="0"/>
        <v>93863300.390000045</v>
      </c>
      <c r="J50" s="122">
        <f t="shared" si="1"/>
        <v>31</v>
      </c>
      <c r="K50" s="123">
        <f t="shared" si="2"/>
        <v>18</v>
      </c>
      <c r="L50" s="124" t="str">
        <f t="shared" si="3"/>
        <v>Mei</v>
      </c>
      <c r="M50" s="118" t="str">
        <f t="shared" si="4"/>
        <v>JV-KB/TK-Mei-31</v>
      </c>
      <c r="N50" s="115" t="str">
        <f t="shared" si="5"/>
        <v>KB/TK Kertas Raport</v>
      </c>
      <c r="O50" s="118" t="s">
        <v>127</v>
      </c>
      <c r="P50" s="125" t="str">
        <f t="shared" si="6"/>
        <v>Kertas Raport</v>
      </c>
      <c r="Q50" s="126">
        <f t="shared" si="7"/>
        <v>2100000</v>
      </c>
      <c r="R50" s="126">
        <f t="shared" si="8"/>
        <v>2100000</v>
      </c>
      <c r="S50" s="115"/>
      <c r="T50" s="118" t="str">
        <f t="shared" si="9"/>
        <v>UNIT</v>
      </c>
      <c r="U50" s="127" t="str">
        <f t="shared" si="10"/>
        <v>UNITKB/TK Kertas Raport</v>
      </c>
      <c r="V50" s="111"/>
    </row>
    <row r="51" spans="1:22" ht="20.100000000000001" customHeight="1" x14ac:dyDescent="0.3">
      <c r="B51" s="104">
        <v>46160</v>
      </c>
      <c r="C51" s="155">
        <v>518115</v>
      </c>
      <c r="D51" s="155">
        <v>32</v>
      </c>
      <c r="E51" s="156" t="s">
        <v>198</v>
      </c>
      <c r="F51" s="102"/>
      <c r="G51" s="102">
        <v>180000</v>
      </c>
      <c r="H51" s="158">
        <f t="shared" si="0"/>
        <v>93683300.390000045</v>
      </c>
      <c r="J51" s="122">
        <f t="shared" si="1"/>
        <v>32</v>
      </c>
      <c r="K51" s="123">
        <f t="shared" si="2"/>
        <v>18</v>
      </c>
      <c r="L51" s="124" t="str">
        <f t="shared" si="3"/>
        <v>Mei</v>
      </c>
      <c r="M51" s="118" t="str">
        <f t="shared" si="4"/>
        <v>JV-KB/TK-Mei-32</v>
      </c>
      <c r="N51" s="115" t="str">
        <f t="shared" si="5"/>
        <v>KB/TK Piagam Penghargaan Non Akademik</v>
      </c>
      <c r="O51" s="118" t="s">
        <v>127</v>
      </c>
      <c r="P51" s="125" t="str">
        <f t="shared" si="6"/>
        <v>Piagam Penghargaan Non Akademik</v>
      </c>
      <c r="Q51" s="126">
        <f t="shared" si="7"/>
        <v>180000</v>
      </c>
      <c r="R51" s="126">
        <f t="shared" si="8"/>
        <v>180000</v>
      </c>
      <c r="S51" s="115"/>
      <c r="T51" s="118" t="str">
        <f t="shared" si="9"/>
        <v>UNIT</v>
      </c>
      <c r="U51" s="127" t="str">
        <f t="shared" si="10"/>
        <v>UNITKB/TK Piagam Penghargaan Non Akademik</v>
      </c>
      <c r="V51" s="111"/>
    </row>
    <row r="52" spans="1:22" ht="20.100000000000001" customHeight="1" x14ac:dyDescent="0.3">
      <c r="B52" s="104">
        <v>46160</v>
      </c>
      <c r="C52" s="155">
        <v>531010</v>
      </c>
      <c r="D52" s="155">
        <v>33</v>
      </c>
      <c r="E52" s="101" t="s">
        <v>203</v>
      </c>
      <c r="F52" s="102"/>
      <c r="G52" s="102">
        <v>30000</v>
      </c>
      <c r="H52" s="158">
        <f t="shared" si="0"/>
        <v>93653300.390000045</v>
      </c>
      <c r="J52" s="122">
        <f t="shared" si="1"/>
        <v>33</v>
      </c>
      <c r="K52" s="123">
        <f t="shared" si="2"/>
        <v>18</v>
      </c>
      <c r="L52" s="124" t="str">
        <f t="shared" si="3"/>
        <v>Mei</v>
      </c>
      <c r="M52" s="118" t="str">
        <f t="shared" si="4"/>
        <v>JV-KB/TK-Mei-33</v>
      </c>
      <c r="N52" s="115" t="str">
        <f t="shared" si="5"/>
        <v>KB/TK Operasional Mobil Sekolah/LPP</v>
      </c>
      <c r="O52" s="118" t="s">
        <v>127</v>
      </c>
      <c r="P52" s="125" t="str">
        <f t="shared" si="6"/>
        <v>Operasional Mobil Sekolah/LPP</v>
      </c>
      <c r="Q52" s="126">
        <f t="shared" si="7"/>
        <v>30000</v>
      </c>
      <c r="R52" s="126">
        <f t="shared" si="8"/>
        <v>30000</v>
      </c>
      <c r="S52" s="115"/>
      <c r="T52" s="118" t="str">
        <f t="shared" si="9"/>
        <v>UNIT</v>
      </c>
      <c r="U52" s="127" t="str">
        <f t="shared" si="10"/>
        <v>UNITKB/TK Operasional Mobil Sekolah/LPP</v>
      </c>
      <c r="V52" s="111"/>
    </row>
    <row r="53" spans="1:22" ht="20.100000000000001" customHeight="1" x14ac:dyDescent="0.3">
      <c r="B53" s="104">
        <v>46160</v>
      </c>
      <c r="C53" s="155">
        <v>514110</v>
      </c>
      <c r="D53" s="155">
        <v>34</v>
      </c>
      <c r="E53" s="156" t="s">
        <v>254</v>
      </c>
      <c r="F53" s="102"/>
      <c r="G53" s="103">
        <v>500000</v>
      </c>
      <c r="H53" s="158">
        <f t="shared" si="0"/>
        <v>93153300.390000045</v>
      </c>
      <c r="J53" s="122">
        <f t="shared" si="1"/>
        <v>34</v>
      </c>
      <c r="K53" s="123">
        <f t="shared" si="2"/>
        <v>18</v>
      </c>
      <c r="L53" s="124" t="str">
        <f t="shared" si="3"/>
        <v>Mei</v>
      </c>
      <c r="M53" s="118" t="str">
        <f t="shared" si="4"/>
        <v>JV-KB/TK-Mei-34</v>
      </c>
      <c r="N53" s="115" t="str">
        <f t="shared" si="5"/>
        <v>KB/TK Pengiriman Delegasi</v>
      </c>
      <c r="O53" s="118" t="s">
        <v>127</v>
      </c>
      <c r="P53" s="125" t="str">
        <f t="shared" si="6"/>
        <v>Pengiriman Delegasi</v>
      </c>
      <c r="Q53" s="126">
        <f t="shared" si="7"/>
        <v>500000</v>
      </c>
      <c r="R53" s="126">
        <f t="shared" si="8"/>
        <v>500000</v>
      </c>
      <c r="S53" s="115"/>
      <c r="T53" s="118" t="str">
        <f t="shared" si="9"/>
        <v>UNIT</v>
      </c>
      <c r="U53" s="127" t="str">
        <f t="shared" si="10"/>
        <v>UNITKB/TK Pengiriman Delegasi</v>
      </c>
      <c r="V53" s="111"/>
    </row>
    <row r="54" spans="1:22" ht="20.100000000000001" customHeight="1" x14ac:dyDescent="0.3">
      <c r="B54" s="104">
        <v>46161</v>
      </c>
      <c r="C54" s="155">
        <v>530303</v>
      </c>
      <c r="D54" s="155">
        <v>35</v>
      </c>
      <c r="E54" s="156" t="s">
        <v>71</v>
      </c>
      <c r="F54" s="102"/>
      <c r="G54" s="102">
        <v>247000</v>
      </c>
      <c r="H54" s="158">
        <f t="shared" si="0"/>
        <v>92906300.390000045</v>
      </c>
      <c r="J54" s="122">
        <f t="shared" si="1"/>
        <v>35</v>
      </c>
      <c r="K54" s="123">
        <f t="shared" si="2"/>
        <v>19</v>
      </c>
      <c r="L54" s="124" t="str">
        <f t="shared" si="3"/>
        <v>Mei</v>
      </c>
      <c r="M54" s="118" t="str">
        <f t="shared" si="4"/>
        <v>JV-KB/TK-Mei-35</v>
      </c>
      <c r="N54" s="115" t="str">
        <f t="shared" si="5"/>
        <v>KB/TK Bahan media pembelajaran habis pakai</v>
      </c>
      <c r="O54" s="118" t="s">
        <v>127</v>
      </c>
      <c r="P54" s="125" t="str">
        <f t="shared" si="6"/>
        <v>Bahan media pembelajaran habis pakai</v>
      </c>
      <c r="Q54" s="126">
        <f t="shared" si="7"/>
        <v>247000</v>
      </c>
      <c r="R54" s="126">
        <f t="shared" si="8"/>
        <v>247000</v>
      </c>
      <c r="S54" s="115"/>
      <c r="T54" s="118" t="str">
        <f t="shared" si="9"/>
        <v>UNIT</v>
      </c>
      <c r="U54" s="127" t="str">
        <f t="shared" si="10"/>
        <v>UNITKB/TK Bahan media pembelajaran habis pakai</v>
      </c>
      <c r="V54" s="111"/>
    </row>
    <row r="55" spans="1:22" ht="20.100000000000001" customHeight="1" x14ac:dyDescent="0.3">
      <c r="B55" s="104">
        <v>46161</v>
      </c>
      <c r="C55" s="155">
        <v>515806</v>
      </c>
      <c r="D55" s="155">
        <v>36</v>
      </c>
      <c r="E55" s="101" t="s">
        <v>143</v>
      </c>
      <c r="F55" s="102"/>
      <c r="G55" s="102">
        <v>1480000</v>
      </c>
      <c r="H55" s="158">
        <f t="shared" si="0"/>
        <v>91426300.390000045</v>
      </c>
      <c r="J55" s="122">
        <f t="shared" si="1"/>
        <v>36</v>
      </c>
      <c r="K55" s="123">
        <f t="shared" si="2"/>
        <v>19</v>
      </c>
      <c r="L55" s="124" t="str">
        <f t="shared" si="3"/>
        <v>Mei</v>
      </c>
      <c r="M55" s="118" t="str">
        <f t="shared" si="4"/>
        <v>JV-KB/TK-Mei-36</v>
      </c>
      <c r="N55" s="115" t="str">
        <f t="shared" si="5"/>
        <v>KB/TK Studio Rekaman Mini</v>
      </c>
      <c r="O55" s="118" t="s">
        <v>127</v>
      </c>
      <c r="P55" s="125" t="str">
        <f t="shared" si="6"/>
        <v>Studio Rekaman Mini</v>
      </c>
      <c r="Q55" s="126">
        <f t="shared" si="7"/>
        <v>1480000</v>
      </c>
      <c r="R55" s="126">
        <f t="shared" si="8"/>
        <v>1480000</v>
      </c>
      <c r="S55" s="115"/>
      <c r="T55" s="118" t="str">
        <f t="shared" si="9"/>
        <v>UNIT</v>
      </c>
      <c r="U55" s="127" t="str">
        <f t="shared" si="10"/>
        <v>UNITKB/TK Studio Rekaman Mini</v>
      </c>
      <c r="V55" s="111"/>
    </row>
    <row r="56" spans="1:22" ht="20.100000000000001" customHeight="1" x14ac:dyDescent="0.3">
      <c r="B56" s="104">
        <v>46162</v>
      </c>
      <c r="C56" s="155">
        <v>511241</v>
      </c>
      <c r="D56" s="155">
        <v>37</v>
      </c>
      <c r="E56" s="101" t="s">
        <v>255</v>
      </c>
      <c r="F56" s="102"/>
      <c r="G56" s="102">
        <v>18005600</v>
      </c>
      <c r="H56" s="158">
        <f t="shared" si="0"/>
        <v>73420700.390000045</v>
      </c>
      <c r="J56" s="122">
        <f t="shared" si="1"/>
        <v>37</v>
      </c>
      <c r="K56" s="123">
        <f t="shared" si="2"/>
        <v>20</v>
      </c>
      <c r="L56" s="124" t="str">
        <f t="shared" si="3"/>
        <v>Mei</v>
      </c>
      <c r="M56" s="118" t="str">
        <f t="shared" si="4"/>
        <v>JV-KB/TK-Mei-37</v>
      </c>
      <c r="N56" s="115" t="str">
        <f t="shared" si="5"/>
        <v>KB/TK Super Kidz Camp</v>
      </c>
      <c r="O56" s="118" t="s">
        <v>127</v>
      </c>
      <c r="P56" s="125" t="str">
        <f t="shared" si="6"/>
        <v>Super Kidz Camp</v>
      </c>
      <c r="Q56" s="126">
        <f t="shared" si="7"/>
        <v>18005600</v>
      </c>
      <c r="R56" s="126">
        <f t="shared" si="8"/>
        <v>18005600</v>
      </c>
      <c r="S56" s="115"/>
      <c r="T56" s="118" t="str">
        <f t="shared" si="9"/>
        <v>UNIT</v>
      </c>
      <c r="U56" s="127" t="str">
        <f t="shared" si="10"/>
        <v>UNITKB/TK Super Kidz Camp</v>
      </c>
      <c r="V56" s="111"/>
    </row>
    <row r="57" spans="1:22" ht="20.100000000000001" customHeight="1" x14ac:dyDescent="0.3">
      <c r="B57" s="104">
        <v>46163</v>
      </c>
      <c r="C57" s="155">
        <v>530201</v>
      </c>
      <c r="D57" s="155">
        <v>38</v>
      </c>
      <c r="E57" s="101" t="s">
        <v>95</v>
      </c>
      <c r="F57" s="102"/>
      <c r="G57" s="102">
        <v>123500</v>
      </c>
      <c r="H57" s="158">
        <f t="shared" si="0"/>
        <v>73297200.390000045</v>
      </c>
      <c r="J57" s="122">
        <f t="shared" si="1"/>
        <v>38</v>
      </c>
      <c r="K57" s="123">
        <f t="shared" si="2"/>
        <v>21</v>
      </c>
      <c r="L57" s="124" t="str">
        <f t="shared" si="3"/>
        <v>Mei</v>
      </c>
      <c r="M57" s="118" t="str">
        <f t="shared" si="4"/>
        <v>JV-KB/TK-Mei-38</v>
      </c>
      <c r="N57" s="115" t="str">
        <f t="shared" si="5"/>
        <v>KB/TK Alat Dapur</v>
      </c>
      <c r="O57" s="118" t="s">
        <v>127</v>
      </c>
      <c r="P57" s="125" t="str">
        <f t="shared" si="6"/>
        <v>Alat Dapur</v>
      </c>
      <c r="Q57" s="126">
        <f t="shared" si="7"/>
        <v>123500</v>
      </c>
      <c r="R57" s="126">
        <f t="shared" si="8"/>
        <v>123500</v>
      </c>
      <c r="S57" s="115"/>
      <c r="T57" s="118" t="str">
        <f t="shared" si="9"/>
        <v>UNIT</v>
      </c>
      <c r="U57" s="127" t="str">
        <f t="shared" si="10"/>
        <v>UNITKB/TK Alat Dapur</v>
      </c>
      <c r="V57" s="111"/>
    </row>
    <row r="58" spans="1:22" s="187" customFormat="1" ht="20.100000000000001" customHeight="1" x14ac:dyDescent="0.3">
      <c r="A58" s="218"/>
      <c r="B58" s="104">
        <v>46163</v>
      </c>
      <c r="C58" s="155">
        <v>511107</v>
      </c>
      <c r="D58" s="155">
        <v>39</v>
      </c>
      <c r="E58" s="101" t="s">
        <v>99</v>
      </c>
      <c r="F58" s="102"/>
      <c r="G58" s="102">
        <v>159000</v>
      </c>
      <c r="H58" s="158">
        <f t="shared" si="0"/>
        <v>73138200.390000045</v>
      </c>
      <c r="J58" s="188">
        <f t="shared" si="1"/>
        <v>39</v>
      </c>
      <c r="K58" s="189">
        <f t="shared" si="2"/>
        <v>21</v>
      </c>
      <c r="L58" s="190" t="str">
        <f t="shared" si="3"/>
        <v>Mei</v>
      </c>
      <c r="M58" s="181" t="str">
        <f t="shared" si="4"/>
        <v>JV-KB/TK-Mei-39</v>
      </c>
      <c r="N58" s="191" t="str">
        <f t="shared" si="5"/>
        <v>KB/TK Happy Day (Batike inyong / Cita-citaku / Aksiku)</v>
      </c>
      <c r="O58" s="181" t="s">
        <v>127</v>
      </c>
      <c r="P58" s="192" t="str">
        <f t="shared" si="6"/>
        <v>Happy Day (Batike inyong / Cita-citaku / Aksiku)</v>
      </c>
      <c r="Q58" s="193">
        <f t="shared" si="7"/>
        <v>159000</v>
      </c>
      <c r="R58" s="193">
        <f t="shared" si="8"/>
        <v>159000</v>
      </c>
      <c r="S58" s="191"/>
      <c r="T58" s="181" t="str">
        <f t="shared" si="9"/>
        <v>UNIT</v>
      </c>
      <c r="U58" s="194" t="str">
        <f t="shared" si="10"/>
        <v>UNITKB/TK Happy Day (Batike inyong / Cita-citaku / Aksiku)</v>
      </c>
      <c r="V58" s="195"/>
    </row>
    <row r="59" spans="1:22" ht="20.100000000000001" customHeight="1" x14ac:dyDescent="0.3">
      <c r="B59" s="104">
        <v>46164</v>
      </c>
      <c r="C59" s="155">
        <v>516264</v>
      </c>
      <c r="D59" s="155">
        <v>40</v>
      </c>
      <c r="E59" s="156" t="s">
        <v>174</v>
      </c>
      <c r="F59" s="102"/>
      <c r="G59" s="103">
        <v>4500</v>
      </c>
      <c r="H59" s="158">
        <f t="shared" si="0"/>
        <v>73133700.390000045</v>
      </c>
      <c r="J59" s="122">
        <f t="shared" si="1"/>
        <v>40</v>
      </c>
      <c r="K59" s="123">
        <f t="shared" si="2"/>
        <v>22</v>
      </c>
      <c r="L59" s="124" t="str">
        <f t="shared" si="3"/>
        <v>Mei</v>
      </c>
      <c r="M59" s="118" t="str">
        <f t="shared" si="4"/>
        <v>JV-KB/TK-Mei-40</v>
      </c>
      <c r="N59" s="115" t="str">
        <f t="shared" si="5"/>
        <v>KB/TK Media Pembelajaran</v>
      </c>
      <c r="O59" s="118" t="s">
        <v>127</v>
      </c>
      <c r="P59" s="125" t="str">
        <f t="shared" si="6"/>
        <v>Media Pembelajaran</v>
      </c>
      <c r="Q59" s="126">
        <f t="shared" si="7"/>
        <v>4500</v>
      </c>
      <c r="R59" s="126">
        <f t="shared" si="8"/>
        <v>4500</v>
      </c>
      <c r="S59" s="115"/>
      <c r="T59" s="118" t="str">
        <f t="shared" si="9"/>
        <v>UNIT</v>
      </c>
      <c r="U59" s="127" t="str">
        <f t="shared" si="10"/>
        <v>UNITKB/TK Media Pembelajaran</v>
      </c>
      <c r="V59" s="111"/>
    </row>
    <row r="60" spans="1:22" ht="20.100000000000001" customHeight="1" x14ac:dyDescent="0.3">
      <c r="B60" s="182">
        <v>46164</v>
      </c>
      <c r="C60" s="183">
        <v>518113</v>
      </c>
      <c r="D60" s="183">
        <v>41</v>
      </c>
      <c r="E60" s="201" t="s">
        <v>118</v>
      </c>
      <c r="F60" s="185"/>
      <c r="G60" s="185">
        <v>611000</v>
      </c>
      <c r="H60" s="158">
        <f t="shared" si="0"/>
        <v>72522700.390000045</v>
      </c>
      <c r="J60" s="122">
        <f t="shared" si="1"/>
        <v>41</v>
      </c>
      <c r="K60" s="123">
        <f t="shared" si="2"/>
        <v>22</v>
      </c>
      <c r="L60" s="124" t="str">
        <f t="shared" si="3"/>
        <v>Mei</v>
      </c>
      <c r="M60" s="118" t="str">
        <f t="shared" si="4"/>
        <v>JV-KB/TK-Mei-41</v>
      </c>
      <c r="N60" s="115" t="str">
        <f t="shared" si="5"/>
        <v>KB/TK Surat Tanda Tamat Belajar</v>
      </c>
      <c r="O60" s="118" t="s">
        <v>127</v>
      </c>
      <c r="P60" s="125" t="str">
        <f t="shared" si="6"/>
        <v>Surat Tanda Tamat Belajar</v>
      </c>
      <c r="Q60" s="126">
        <f t="shared" si="7"/>
        <v>611000</v>
      </c>
      <c r="R60" s="126">
        <f t="shared" si="8"/>
        <v>611000</v>
      </c>
      <c r="S60" s="115"/>
      <c r="T60" s="118" t="str">
        <f t="shared" si="9"/>
        <v>UNIT</v>
      </c>
      <c r="U60" s="127" t="str">
        <f t="shared" si="10"/>
        <v>UNITKB/TK Surat Tanda Tamat Belajar</v>
      </c>
      <c r="V60" s="111"/>
    </row>
    <row r="61" spans="1:22" ht="20.100000000000001" customHeight="1" x14ac:dyDescent="0.3">
      <c r="B61" s="104">
        <v>46164</v>
      </c>
      <c r="C61" s="155"/>
      <c r="D61" s="155"/>
      <c r="E61" s="101" t="s">
        <v>135</v>
      </c>
      <c r="F61" s="102"/>
      <c r="G61" s="102">
        <v>2500</v>
      </c>
      <c r="H61" s="158">
        <f t="shared" si="0"/>
        <v>72520200.390000045</v>
      </c>
      <c r="J61" s="122">
        <f t="shared" si="1"/>
        <v>0</v>
      </c>
      <c r="K61" s="123">
        <f t="shared" si="2"/>
        <v>22</v>
      </c>
      <c r="L61" s="124" t="str">
        <f t="shared" si="3"/>
        <v>Mei</v>
      </c>
      <c r="M61" s="118" t="str">
        <f t="shared" si="4"/>
        <v xml:space="preserve"> </v>
      </c>
      <c r="N61" s="115" t="str">
        <f t="shared" si="5"/>
        <v>KB/TK Biaya Pemindahbukuan e-Banking</v>
      </c>
      <c r="O61" s="118" t="s">
        <v>127</v>
      </c>
      <c r="P61" s="125" t="str">
        <f t="shared" si="6"/>
        <v>Biaya Pemindahbukuan e-Banking</v>
      </c>
      <c r="Q61" s="126">
        <f t="shared" si="7"/>
        <v>2500</v>
      </c>
      <c r="R61" s="126">
        <f t="shared" si="8"/>
        <v>2500</v>
      </c>
      <c r="S61" s="115"/>
      <c r="T61" s="118" t="str">
        <f t="shared" si="9"/>
        <v>UNIT</v>
      </c>
      <c r="U61" s="127" t="str">
        <f t="shared" si="10"/>
        <v>UNITKB/TK Biaya Pemindahbukuan e-Banking</v>
      </c>
      <c r="V61" s="111"/>
    </row>
    <row r="62" spans="1:22" ht="20.100000000000001" customHeight="1" x14ac:dyDescent="0.3">
      <c r="B62" s="104">
        <v>46164</v>
      </c>
      <c r="C62" s="155">
        <v>530916</v>
      </c>
      <c r="D62" s="155">
        <v>42</v>
      </c>
      <c r="E62" s="101" t="s">
        <v>97</v>
      </c>
      <c r="F62" s="102"/>
      <c r="G62" s="102">
        <v>345000</v>
      </c>
      <c r="H62" s="158">
        <f t="shared" si="0"/>
        <v>72175200.390000045</v>
      </c>
      <c r="J62" s="122">
        <f t="shared" si="1"/>
        <v>42</v>
      </c>
      <c r="K62" s="123">
        <f t="shared" si="2"/>
        <v>22</v>
      </c>
      <c r="L62" s="124" t="str">
        <f t="shared" si="3"/>
        <v>Mei</v>
      </c>
      <c r="M62" s="118" t="str">
        <f t="shared" si="4"/>
        <v>JV-KB/TK-Mei-42</v>
      </c>
      <c r="N62" s="115" t="str">
        <f t="shared" si="5"/>
        <v xml:space="preserve">KB/TK Langganan Majalah/koran </v>
      </c>
      <c r="O62" s="118" t="s">
        <v>127</v>
      </c>
      <c r="P62" s="125" t="str">
        <f t="shared" si="6"/>
        <v xml:space="preserve">Langganan Majalah/koran </v>
      </c>
      <c r="Q62" s="126">
        <f t="shared" si="7"/>
        <v>345000</v>
      </c>
      <c r="R62" s="126">
        <f t="shared" si="8"/>
        <v>345000</v>
      </c>
      <c r="S62" s="115"/>
      <c r="T62" s="118" t="str">
        <f t="shared" si="9"/>
        <v>UNIT</v>
      </c>
      <c r="U62" s="127" t="str">
        <f t="shared" si="10"/>
        <v xml:space="preserve">UNITKB/TK Langganan Majalah/koran </v>
      </c>
      <c r="V62" s="111"/>
    </row>
    <row r="63" spans="1:22" ht="20.100000000000001" customHeight="1" x14ac:dyDescent="0.3">
      <c r="B63" s="104">
        <v>46164</v>
      </c>
      <c r="C63" s="155">
        <v>531007</v>
      </c>
      <c r="D63" s="155">
        <v>43</v>
      </c>
      <c r="E63" s="101" t="s">
        <v>256</v>
      </c>
      <c r="F63" s="102"/>
      <c r="G63" s="102">
        <v>25000</v>
      </c>
      <c r="H63" s="158">
        <f t="shared" si="0"/>
        <v>72150200.390000045</v>
      </c>
      <c r="J63" s="122">
        <f t="shared" si="1"/>
        <v>43</v>
      </c>
      <c r="K63" s="123">
        <f t="shared" si="2"/>
        <v>22</v>
      </c>
      <c r="L63" s="124" t="str">
        <f t="shared" si="3"/>
        <v>Mei</v>
      </c>
      <c r="M63" s="118" t="str">
        <f t="shared" si="4"/>
        <v>JV-KB/TK-Mei-43</v>
      </c>
      <c r="N63" s="115" t="str">
        <f t="shared" si="5"/>
        <v>KB/TK Home Visit Siswa Luar Kota Jauh</v>
      </c>
      <c r="O63" s="118" t="s">
        <v>127</v>
      </c>
      <c r="P63" s="125" t="str">
        <f t="shared" si="6"/>
        <v>Home Visit Siswa Luar Kota Jauh</v>
      </c>
      <c r="Q63" s="126">
        <f t="shared" si="7"/>
        <v>25000</v>
      </c>
      <c r="R63" s="126">
        <f t="shared" si="8"/>
        <v>25000</v>
      </c>
      <c r="S63" s="115"/>
      <c r="T63" s="118" t="str">
        <f t="shared" si="9"/>
        <v>UNIT</v>
      </c>
      <c r="U63" s="127" t="str">
        <f t="shared" si="10"/>
        <v>UNITKB/TK Home Visit Siswa Luar Kota Jauh</v>
      </c>
      <c r="V63" s="111"/>
    </row>
    <row r="64" spans="1:22" ht="20.100000000000001" customHeight="1" x14ac:dyDescent="0.3">
      <c r="B64" s="104">
        <v>46164</v>
      </c>
      <c r="C64" s="155">
        <v>511115</v>
      </c>
      <c r="D64" s="155">
        <v>44</v>
      </c>
      <c r="E64" s="101" t="s">
        <v>257</v>
      </c>
      <c r="F64" s="102"/>
      <c r="G64" s="102">
        <v>119000</v>
      </c>
      <c r="H64" s="158">
        <f t="shared" si="0"/>
        <v>72031200.390000045</v>
      </c>
      <c r="J64" s="122">
        <f t="shared" si="1"/>
        <v>44</v>
      </c>
      <c r="K64" s="123">
        <f t="shared" si="2"/>
        <v>22</v>
      </c>
      <c r="L64" s="124" t="str">
        <f t="shared" si="3"/>
        <v>Mei</v>
      </c>
      <c r="M64" s="118" t="str">
        <f t="shared" si="4"/>
        <v>JV-KB/TK-Mei-44</v>
      </c>
      <c r="N64" s="115" t="str">
        <f t="shared" si="5"/>
        <v>KB/TK Outdoor Study</v>
      </c>
      <c r="O64" s="118" t="s">
        <v>127</v>
      </c>
      <c r="P64" s="125" t="str">
        <f t="shared" si="6"/>
        <v>Outdoor Study</v>
      </c>
      <c r="Q64" s="126">
        <f t="shared" si="7"/>
        <v>119000</v>
      </c>
      <c r="R64" s="126">
        <f t="shared" si="8"/>
        <v>119000</v>
      </c>
      <c r="S64" s="115"/>
      <c r="T64" s="118" t="str">
        <f t="shared" si="9"/>
        <v>UNIT</v>
      </c>
      <c r="U64" s="127" t="str">
        <f t="shared" si="10"/>
        <v>UNITKB/TK Outdoor Study</v>
      </c>
      <c r="V64" s="111"/>
    </row>
    <row r="65" spans="1:22" ht="20.100000000000001" customHeight="1" x14ac:dyDescent="0.3">
      <c r="B65" s="104">
        <v>46168</v>
      </c>
      <c r="C65" s="155">
        <v>530212</v>
      </c>
      <c r="D65" s="155">
        <v>45</v>
      </c>
      <c r="E65" s="101" t="s">
        <v>21</v>
      </c>
      <c r="F65" s="102"/>
      <c r="G65" s="102">
        <v>606000</v>
      </c>
      <c r="H65" s="158">
        <f t="shared" si="0"/>
        <v>71425200.390000045</v>
      </c>
      <c r="J65" s="122">
        <f t="shared" si="1"/>
        <v>45</v>
      </c>
      <c r="K65" s="123">
        <f t="shared" si="2"/>
        <v>26</v>
      </c>
      <c r="L65" s="124" t="str">
        <f t="shared" si="3"/>
        <v>Mei</v>
      </c>
      <c r="M65" s="118" t="str">
        <f t="shared" si="4"/>
        <v>JV-KB/TK-Mei-45</v>
      </c>
      <c r="N65" s="115" t="str">
        <f t="shared" si="5"/>
        <v>KB/TK Obat pembersih &amp; pengharum</v>
      </c>
      <c r="O65" s="118" t="s">
        <v>127</v>
      </c>
      <c r="P65" s="125" t="str">
        <f t="shared" si="6"/>
        <v>Obat pembersih &amp; pengharum</v>
      </c>
      <c r="Q65" s="126">
        <f t="shared" si="7"/>
        <v>606000</v>
      </c>
      <c r="R65" s="126">
        <f t="shared" si="8"/>
        <v>606000</v>
      </c>
      <c r="S65" s="115"/>
      <c r="T65" s="118" t="str">
        <f t="shared" si="9"/>
        <v>UNIT</v>
      </c>
      <c r="U65" s="127" t="str">
        <f t="shared" si="10"/>
        <v>UNITKB/TK Obat pembersih &amp; pengharum</v>
      </c>
      <c r="V65" s="111"/>
    </row>
    <row r="66" spans="1:22" ht="20.100000000000001" customHeight="1" x14ac:dyDescent="0.3">
      <c r="B66" s="104">
        <v>46168</v>
      </c>
      <c r="C66" s="155">
        <v>530701</v>
      </c>
      <c r="D66" s="155">
        <v>46</v>
      </c>
      <c r="E66" s="101" t="s">
        <v>33</v>
      </c>
      <c r="F66" s="102"/>
      <c r="G66" s="102">
        <v>113000</v>
      </c>
      <c r="H66" s="158">
        <f t="shared" si="0"/>
        <v>71312200.390000045</v>
      </c>
      <c r="J66" s="122">
        <f t="shared" si="1"/>
        <v>46</v>
      </c>
      <c r="K66" s="123">
        <f t="shared" si="2"/>
        <v>26</v>
      </c>
      <c r="L66" s="124" t="str">
        <f t="shared" si="3"/>
        <v>Mei</v>
      </c>
      <c r="M66" s="118" t="str">
        <f t="shared" si="4"/>
        <v>JV-KB/TK-Mei-46</v>
      </c>
      <c r="N66" s="115" t="str">
        <f t="shared" si="5"/>
        <v xml:space="preserve">KB/TK Air mineral galon </v>
      </c>
      <c r="O66" s="118" t="s">
        <v>127</v>
      </c>
      <c r="P66" s="125" t="str">
        <f t="shared" si="6"/>
        <v xml:space="preserve">Air mineral galon </v>
      </c>
      <c r="Q66" s="126">
        <f t="shared" si="7"/>
        <v>113000</v>
      </c>
      <c r="R66" s="126">
        <f t="shared" si="8"/>
        <v>113000</v>
      </c>
      <c r="S66" s="115"/>
      <c r="T66" s="118" t="str">
        <f t="shared" si="9"/>
        <v>UNIT</v>
      </c>
      <c r="U66" s="127" t="str">
        <f t="shared" si="10"/>
        <v xml:space="preserve">UNITKB/TK Air mineral galon </v>
      </c>
      <c r="V66" s="111"/>
    </row>
    <row r="67" spans="1:22" ht="20.100000000000001" customHeight="1" x14ac:dyDescent="0.3">
      <c r="B67" s="104">
        <v>46168</v>
      </c>
      <c r="C67" s="155">
        <v>530707</v>
      </c>
      <c r="D67" s="155">
        <v>47</v>
      </c>
      <c r="E67" s="101" t="s">
        <v>64</v>
      </c>
      <c r="F67" s="102"/>
      <c r="G67" s="102">
        <v>174600</v>
      </c>
      <c r="H67" s="158">
        <f t="shared" si="0"/>
        <v>71137600.390000045</v>
      </c>
      <c r="J67" s="122">
        <f t="shared" si="1"/>
        <v>47</v>
      </c>
      <c r="K67" s="123">
        <f t="shared" si="2"/>
        <v>26</v>
      </c>
      <c r="L67" s="124" t="str">
        <f t="shared" si="3"/>
        <v>Mei</v>
      </c>
      <c r="M67" s="118" t="str">
        <f t="shared" si="4"/>
        <v>JV-KB/TK-Mei-47</v>
      </c>
      <c r="N67" s="115" t="str">
        <f t="shared" si="5"/>
        <v>KB/TK Kunjungan Tamu</v>
      </c>
      <c r="O67" s="118" t="s">
        <v>127</v>
      </c>
      <c r="P67" s="125" t="str">
        <f t="shared" si="6"/>
        <v>Kunjungan Tamu</v>
      </c>
      <c r="Q67" s="126">
        <f t="shared" si="7"/>
        <v>174600</v>
      </c>
      <c r="R67" s="126">
        <f t="shared" si="8"/>
        <v>174600</v>
      </c>
      <c r="S67" s="115"/>
      <c r="T67" s="118" t="str">
        <f t="shared" si="9"/>
        <v>UNIT</v>
      </c>
      <c r="U67" s="127" t="str">
        <f t="shared" si="10"/>
        <v>UNITKB/TK Kunjungan Tamu</v>
      </c>
      <c r="V67" s="111"/>
    </row>
    <row r="68" spans="1:22" ht="20.100000000000001" customHeight="1" x14ac:dyDescent="0.3">
      <c r="B68" s="104">
        <v>46168</v>
      </c>
      <c r="C68" s="155">
        <v>530709</v>
      </c>
      <c r="D68" s="155">
        <v>48</v>
      </c>
      <c r="E68" s="101" t="s">
        <v>59</v>
      </c>
      <c r="F68" s="102"/>
      <c r="G68" s="102">
        <v>334500</v>
      </c>
      <c r="H68" s="158">
        <f t="shared" si="0"/>
        <v>70803100.390000045</v>
      </c>
      <c r="J68" s="122">
        <f t="shared" si="1"/>
        <v>48</v>
      </c>
      <c r="K68" s="123">
        <f t="shared" si="2"/>
        <v>26</v>
      </c>
      <c r="L68" s="124" t="str">
        <f t="shared" si="3"/>
        <v>Mei</v>
      </c>
      <c r="M68" s="118" t="str">
        <f t="shared" si="4"/>
        <v>JV-KB/TK-Mei-48</v>
      </c>
      <c r="N68" s="115" t="str">
        <f t="shared" si="5"/>
        <v>KB/TK Minuman Guru dan Karyawan</v>
      </c>
      <c r="O68" s="118" t="s">
        <v>127</v>
      </c>
      <c r="P68" s="125" t="str">
        <f t="shared" si="6"/>
        <v>Minuman Guru dan Karyawan</v>
      </c>
      <c r="Q68" s="126">
        <f t="shared" si="7"/>
        <v>334500</v>
      </c>
      <c r="R68" s="126">
        <f t="shared" si="8"/>
        <v>334500</v>
      </c>
      <c r="S68" s="115"/>
      <c r="T68" s="118" t="str">
        <f t="shared" si="9"/>
        <v>UNIT</v>
      </c>
      <c r="U68" s="127" t="str">
        <f t="shared" si="10"/>
        <v>UNITKB/TK Minuman Guru dan Karyawan</v>
      </c>
      <c r="V68" s="111"/>
    </row>
    <row r="69" spans="1:22" ht="20.100000000000001" customHeight="1" x14ac:dyDescent="0.3">
      <c r="B69" s="104">
        <v>46168</v>
      </c>
      <c r="C69" s="155">
        <v>531006</v>
      </c>
      <c r="D69" s="155">
        <v>49</v>
      </c>
      <c r="E69" s="101" t="s">
        <v>101</v>
      </c>
      <c r="F69" s="102"/>
      <c r="G69" s="102">
        <v>180000</v>
      </c>
      <c r="H69" s="158">
        <f t="shared" si="0"/>
        <v>70623100.390000045</v>
      </c>
      <c r="J69" s="122">
        <f t="shared" si="1"/>
        <v>49</v>
      </c>
      <c r="K69" s="123">
        <f t="shared" si="2"/>
        <v>26</v>
      </c>
      <c r="L69" s="124" t="str">
        <f t="shared" si="3"/>
        <v>Mei</v>
      </c>
      <c r="M69" s="118" t="str">
        <f t="shared" si="4"/>
        <v>JV-KB/TK-Mei-49</v>
      </c>
      <c r="N69" s="115" t="str">
        <f t="shared" si="5"/>
        <v>KB/TK Home Visit Siswa Luar Kota</v>
      </c>
      <c r="O69" s="118" t="s">
        <v>127</v>
      </c>
      <c r="P69" s="125" t="str">
        <f t="shared" si="6"/>
        <v>Home Visit Siswa Luar Kota</v>
      </c>
      <c r="Q69" s="126">
        <f t="shared" si="7"/>
        <v>180000</v>
      </c>
      <c r="R69" s="126">
        <f t="shared" si="8"/>
        <v>180000</v>
      </c>
      <c r="S69" s="115"/>
      <c r="T69" s="118" t="str">
        <f t="shared" si="9"/>
        <v>UNIT</v>
      </c>
      <c r="U69" s="127" t="str">
        <f t="shared" si="10"/>
        <v>UNITKB/TK Home Visit Siswa Luar Kota</v>
      </c>
      <c r="V69" s="111"/>
    </row>
    <row r="70" spans="1:22" s="216" customFormat="1" ht="20.100000000000001" customHeight="1" x14ac:dyDescent="0.3">
      <c r="A70" s="224"/>
      <c r="B70" s="104">
        <v>46168</v>
      </c>
      <c r="C70" s="155">
        <v>515114</v>
      </c>
      <c r="D70" s="155">
        <v>50</v>
      </c>
      <c r="E70" s="101" t="s">
        <v>104</v>
      </c>
      <c r="F70" s="102"/>
      <c r="G70" s="102">
        <v>424300</v>
      </c>
      <c r="H70" s="158">
        <f t="shared" si="0"/>
        <v>70198800.390000045</v>
      </c>
      <c r="J70" s="208">
        <f t="shared" si="1"/>
        <v>50</v>
      </c>
      <c r="K70" s="209">
        <f t="shared" si="2"/>
        <v>26</v>
      </c>
      <c r="L70" s="210" t="str">
        <f t="shared" si="3"/>
        <v>Mei</v>
      </c>
      <c r="M70" s="211" t="str">
        <f t="shared" si="4"/>
        <v>JV-KB/TK-Mei-50</v>
      </c>
      <c r="N70" s="212" t="str">
        <f t="shared" si="5"/>
        <v>KB/TK Perawatan Karpet dan Sarana Ibadah</v>
      </c>
      <c r="O70" s="211" t="s">
        <v>127</v>
      </c>
      <c r="P70" s="213" t="str">
        <f t="shared" si="6"/>
        <v>Perawatan Karpet dan Sarana Ibadah</v>
      </c>
      <c r="Q70" s="214">
        <f t="shared" si="7"/>
        <v>424300</v>
      </c>
      <c r="R70" s="214">
        <f t="shared" si="8"/>
        <v>424300</v>
      </c>
      <c r="S70" s="212"/>
      <c r="T70" s="211" t="str">
        <f t="shared" si="9"/>
        <v>UNIT</v>
      </c>
      <c r="U70" s="215" t="str">
        <f t="shared" si="10"/>
        <v>UNITKB/TK Perawatan Karpet dan Sarana Ibadah</v>
      </c>
      <c r="V70" s="234"/>
    </row>
    <row r="71" spans="1:22" ht="20.100000000000001" customHeight="1" x14ac:dyDescent="0.3">
      <c r="B71" s="104">
        <v>46169</v>
      </c>
      <c r="C71" s="155">
        <v>512301</v>
      </c>
      <c r="D71" s="155">
        <v>51</v>
      </c>
      <c r="E71" s="101" t="s">
        <v>172</v>
      </c>
      <c r="F71" s="102"/>
      <c r="G71" s="102">
        <v>227300</v>
      </c>
      <c r="H71" s="158">
        <f t="shared" si="0"/>
        <v>69971500.390000045</v>
      </c>
      <c r="J71" s="122">
        <f t="shared" si="1"/>
        <v>51</v>
      </c>
      <c r="K71" s="123">
        <f t="shared" si="2"/>
        <v>27</v>
      </c>
      <c r="L71" s="124" t="str">
        <f t="shared" si="3"/>
        <v>Mei</v>
      </c>
      <c r="M71" s="118" t="str">
        <f t="shared" si="4"/>
        <v>JV-KB/TK-Mei-51</v>
      </c>
      <c r="N71" s="115" t="str">
        <f t="shared" si="5"/>
        <v>KB/TK RPPH</v>
      </c>
      <c r="O71" s="118" t="s">
        <v>127</v>
      </c>
      <c r="P71" s="125" t="str">
        <f t="shared" si="6"/>
        <v>RPPH</v>
      </c>
      <c r="Q71" s="126">
        <f t="shared" si="7"/>
        <v>227300</v>
      </c>
      <c r="R71" s="126">
        <f t="shared" si="8"/>
        <v>227300</v>
      </c>
      <c r="S71" s="115"/>
      <c r="T71" s="118" t="str">
        <f t="shared" si="9"/>
        <v>UNIT</v>
      </c>
      <c r="U71" s="127" t="str">
        <f t="shared" si="10"/>
        <v>UNITKB/TK RPPH</v>
      </c>
      <c r="V71" s="111"/>
    </row>
    <row r="72" spans="1:22" ht="20.100000000000001" customHeight="1" x14ac:dyDescent="0.3">
      <c r="B72" s="104">
        <v>46170</v>
      </c>
      <c r="C72" s="155">
        <v>515121</v>
      </c>
      <c r="D72" s="155">
        <v>52</v>
      </c>
      <c r="E72" s="101" t="s">
        <v>78</v>
      </c>
      <c r="F72" s="102"/>
      <c r="G72" s="102">
        <v>159000</v>
      </c>
      <c r="H72" s="158">
        <f t="shared" si="0"/>
        <v>69812500.390000045</v>
      </c>
      <c r="J72" s="122">
        <f t="shared" si="1"/>
        <v>52</v>
      </c>
      <c r="K72" s="123">
        <f t="shared" si="2"/>
        <v>28</v>
      </c>
      <c r="L72" s="124" t="str">
        <f t="shared" si="3"/>
        <v>Mei</v>
      </c>
      <c r="M72" s="118" t="str">
        <f t="shared" si="4"/>
        <v>JV-KB/TK-Mei-52</v>
      </c>
      <c r="N72" s="115" t="str">
        <f t="shared" si="5"/>
        <v>KB/TK Perawatan Mobil</v>
      </c>
      <c r="O72" s="118" t="s">
        <v>127</v>
      </c>
      <c r="P72" s="125" t="str">
        <f t="shared" si="6"/>
        <v>Perawatan Mobil</v>
      </c>
      <c r="Q72" s="126">
        <f t="shared" si="7"/>
        <v>159000</v>
      </c>
      <c r="R72" s="126">
        <f t="shared" si="8"/>
        <v>159000</v>
      </c>
      <c r="S72" s="115"/>
      <c r="T72" s="118" t="str">
        <f t="shared" si="9"/>
        <v>UNIT</v>
      </c>
      <c r="U72" s="127" t="str">
        <f t="shared" si="10"/>
        <v>UNITKB/TK Perawatan Mobil</v>
      </c>
      <c r="V72" s="111"/>
    </row>
    <row r="73" spans="1:22" ht="20.100000000000001" customHeight="1" x14ac:dyDescent="0.3">
      <c r="B73" s="104">
        <v>46170</v>
      </c>
      <c r="C73" s="155">
        <v>530601</v>
      </c>
      <c r="D73" s="155">
        <v>53</v>
      </c>
      <c r="E73" s="101" t="s">
        <v>66</v>
      </c>
      <c r="F73" s="102"/>
      <c r="G73" s="102">
        <v>130900</v>
      </c>
      <c r="H73" s="158">
        <f t="shared" si="0"/>
        <v>69681600.390000045</v>
      </c>
      <c r="J73" s="122">
        <f t="shared" si="1"/>
        <v>53</v>
      </c>
      <c r="K73" s="123">
        <f t="shared" si="2"/>
        <v>28</v>
      </c>
      <c r="L73" s="124" t="str">
        <f t="shared" si="3"/>
        <v>Mei</v>
      </c>
      <c r="M73" s="118" t="str">
        <f t="shared" si="4"/>
        <v>JV-KB/TK-Mei-53</v>
      </c>
      <c r="N73" s="115" t="str">
        <f t="shared" si="5"/>
        <v>KB/TK Perkantoran</v>
      </c>
      <c r="O73" s="118" t="s">
        <v>127</v>
      </c>
      <c r="P73" s="125" t="str">
        <f t="shared" si="6"/>
        <v>Perkantoran</v>
      </c>
      <c r="Q73" s="126">
        <f t="shared" si="7"/>
        <v>130900</v>
      </c>
      <c r="R73" s="126">
        <f t="shared" si="8"/>
        <v>130900</v>
      </c>
      <c r="S73" s="115"/>
      <c r="T73" s="118" t="str">
        <f t="shared" si="9"/>
        <v>UNIT</v>
      </c>
      <c r="U73" s="127" t="str">
        <f t="shared" si="10"/>
        <v>UNITKB/TK Perkantoran</v>
      </c>
      <c r="V73" s="111"/>
    </row>
    <row r="74" spans="1:22" ht="20.100000000000001" customHeight="1" x14ac:dyDescent="0.3">
      <c r="A74" s="242"/>
      <c r="B74" s="104">
        <v>46170</v>
      </c>
      <c r="C74" s="155">
        <v>511302</v>
      </c>
      <c r="D74" s="155">
        <v>54</v>
      </c>
      <c r="E74" s="101" t="s">
        <v>90</v>
      </c>
      <c r="F74" s="102"/>
      <c r="G74" s="102">
        <v>1475000</v>
      </c>
      <c r="H74" s="158">
        <f t="shared" si="0"/>
        <v>68206600.390000045</v>
      </c>
      <c r="J74" s="122">
        <f t="shared" si="1"/>
        <v>54</v>
      </c>
      <c r="K74" s="123">
        <f t="shared" si="2"/>
        <v>28</v>
      </c>
      <c r="L74" s="124" t="str">
        <f t="shared" si="3"/>
        <v>Mei</v>
      </c>
      <c r="M74" s="118" t="str">
        <f t="shared" si="4"/>
        <v>JV-KB/TK-Mei-54</v>
      </c>
      <c r="N74" s="115" t="str">
        <f t="shared" si="5"/>
        <v>KB/TK Honor Pelatih Ekstrakurikuler</v>
      </c>
      <c r="O74" s="118" t="s">
        <v>127</v>
      </c>
      <c r="P74" s="125" t="str">
        <f t="shared" si="6"/>
        <v>Honor Pelatih Ekstrakurikuler</v>
      </c>
      <c r="Q74" s="126">
        <f t="shared" si="7"/>
        <v>1475000</v>
      </c>
      <c r="R74" s="126">
        <f t="shared" si="8"/>
        <v>1475000</v>
      </c>
      <c r="S74" s="115"/>
      <c r="T74" s="118" t="str">
        <f t="shared" si="9"/>
        <v>UNIT</v>
      </c>
      <c r="U74" s="127" t="str">
        <f t="shared" si="10"/>
        <v>UNITKB/TK Honor Pelatih Ekstrakurikuler</v>
      </c>
      <c r="V74" s="111"/>
    </row>
    <row r="75" spans="1:22" ht="20.100000000000001" customHeight="1" x14ac:dyDescent="0.3">
      <c r="A75" s="240"/>
      <c r="B75" s="104">
        <v>46172</v>
      </c>
      <c r="C75" s="155">
        <v>511401</v>
      </c>
      <c r="D75" s="155">
        <v>55</v>
      </c>
      <c r="E75" s="101" t="s">
        <v>207</v>
      </c>
      <c r="F75" s="102"/>
      <c r="G75" s="102">
        <v>1692400</v>
      </c>
      <c r="H75" s="158">
        <f t="shared" si="0"/>
        <v>66514200.390000045</v>
      </c>
      <c r="J75" s="188">
        <f t="shared" ref="J75:J81" si="11">D75</f>
        <v>55</v>
      </c>
      <c r="K75" s="123">
        <f t="shared" ref="K75:K81" si="12">DAY(B75)</f>
        <v>30</v>
      </c>
      <c r="L75" s="124" t="str">
        <f t="shared" si="3"/>
        <v>Mei</v>
      </c>
      <c r="M75" s="118" t="str">
        <f t="shared" ref="M75:M81" si="13">IF(J75&lt;1," ","JV-KB/TK-"&amp;$L$12&amp;"-"&amp;J75)</f>
        <v>JV-KB/TK-Mei-55</v>
      </c>
      <c r="N75" s="115" t="str">
        <f t="shared" ref="N75:N81" si="14">"KB/TK "&amp;E75</f>
        <v>KB/TK Class Meeting</v>
      </c>
      <c r="O75" s="118" t="s">
        <v>127</v>
      </c>
      <c r="P75" s="125" t="str">
        <f t="shared" ref="P75:P81" si="15">E75</f>
        <v>Class Meeting</v>
      </c>
      <c r="Q75" s="126">
        <f t="shared" ref="Q75:Q81" si="16">F75+G75</f>
        <v>1692400</v>
      </c>
      <c r="R75" s="126">
        <f t="shared" ref="R75:R81" si="17">Q75</f>
        <v>1692400</v>
      </c>
      <c r="S75" s="115"/>
      <c r="T75" s="118" t="str">
        <f t="shared" si="9"/>
        <v>UNIT</v>
      </c>
      <c r="U75" s="127" t="str">
        <f t="shared" ref="U75:U81" si="18">CONCATENATE(T75,N75)</f>
        <v>UNITKB/TK Class Meeting</v>
      </c>
      <c r="V75" s="111"/>
    </row>
    <row r="76" spans="1:22" ht="20.100000000000001" customHeight="1" x14ac:dyDescent="0.3">
      <c r="A76" s="240"/>
      <c r="B76" s="182">
        <v>46172</v>
      </c>
      <c r="C76" s="236">
        <v>518106</v>
      </c>
      <c r="D76" s="236">
        <v>56</v>
      </c>
      <c r="E76" s="237" t="s">
        <v>258</v>
      </c>
      <c r="F76" s="238"/>
      <c r="G76" s="238">
        <v>10220000</v>
      </c>
      <c r="H76" s="158">
        <f t="shared" si="0"/>
        <v>56294200.390000045</v>
      </c>
      <c r="J76" s="188">
        <f t="shared" si="11"/>
        <v>56</v>
      </c>
      <c r="K76" s="123">
        <f t="shared" si="12"/>
        <v>30</v>
      </c>
      <c r="L76" s="124" t="str">
        <f t="shared" si="3"/>
        <v>Mei</v>
      </c>
      <c r="M76" s="118" t="str">
        <f t="shared" si="13"/>
        <v>JV-KB/TK-Mei-56</v>
      </c>
      <c r="N76" s="115" t="str">
        <f t="shared" si="14"/>
        <v>KB/TK Kenang - Kenangan</v>
      </c>
      <c r="O76" s="118" t="s">
        <v>127</v>
      </c>
      <c r="P76" s="125" t="str">
        <f t="shared" si="15"/>
        <v>Kenang - Kenangan</v>
      </c>
      <c r="Q76" s="126">
        <f t="shared" si="16"/>
        <v>10220000</v>
      </c>
      <c r="R76" s="126">
        <f t="shared" si="17"/>
        <v>10220000</v>
      </c>
      <c r="S76" s="115"/>
      <c r="T76" s="118" t="str">
        <f t="shared" si="9"/>
        <v>UNIT</v>
      </c>
      <c r="U76" s="127" t="str">
        <f t="shared" si="18"/>
        <v>UNITKB/TK Kenang - Kenangan</v>
      </c>
      <c r="V76" s="111"/>
    </row>
    <row r="77" spans="1:22" ht="20.100000000000001" customHeight="1" x14ac:dyDescent="0.3">
      <c r="A77" s="241"/>
      <c r="B77" s="202">
        <v>46172</v>
      </c>
      <c r="C77" s="155">
        <v>530409</v>
      </c>
      <c r="D77" s="155">
        <v>57</v>
      </c>
      <c r="E77" s="101" t="s">
        <v>56</v>
      </c>
      <c r="F77" s="102"/>
      <c r="G77" s="102">
        <v>361000</v>
      </c>
      <c r="H77" s="158">
        <f t="shared" ref="H77:H81" si="19">H76+F77-G77</f>
        <v>55933200.390000045</v>
      </c>
      <c r="J77" s="188">
        <f t="shared" si="11"/>
        <v>57</v>
      </c>
      <c r="K77" s="123">
        <f t="shared" si="12"/>
        <v>30</v>
      </c>
      <c r="L77" s="124" t="str">
        <f t="shared" ref="L77:L81" si="20">PROPER(TRIM(MID(SUBSTITUTE($B$3," ",REPT(" ",99)),99*INT((LEN($B$3)-LEN(SUBSTITUTE($B$3," ","")))/2),99)))</f>
        <v>Mei</v>
      </c>
      <c r="M77" s="118" t="str">
        <f t="shared" si="13"/>
        <v>JV-KB/TK-Mei-57</v>
      </c>
      <c r="N77" s="115" t="str">
        <f t="shared" si="14"/>
        <v>KB/TK Jilid Portofolio</v>
      </c>
      <c r="O77" s="118" t="s">
        <v>127</v>
      </c>
      <c r="P77" s="125" t="str">
        <f t="shared" si="15"/>
        <v>Jilid Portofolio</v>
      </c>
      <c r="Q77" s="126">
        <f t="shared" si="16"/>
        <v>361000</v>
      </c>
      <c r="R77" s="126">
        <f t="shared" si="17"/>
        <v>361000</v>
      </c>
      <c r="S77" s="115"/>
      <c r="T77" s="118" t="str">
        <f t="shared" ref="T77:T81" si="21">$T$10</f>
        <v>UNIT</v>
      </c>
      <c r="U77" s="127" t="str">
        <f t="shared" si="18"/>
        <v>UNITKB/TK Jilid Portofolio</v>
      </c>
      <c r="V77" s="111"/>
    </row>
    <row r="78" spans="1:22" ht="20.100000000000001" customHeight="1" x14ac:dyDescent="0.3">
      <c r="B78" s="104">
        <v>46172</v>
      </c>
      <c r="C78" s="155">
        <v>530602</v>
      </c>
      <c r="D78" s="155">
        <v>58</v>
      </c>
      <c r="E78" s="101" t="s">
        <v>76</v>
      </c>
      <c r="F78" s="102"/>
      <c r="G78" s="102">
        <v>511200</v>
      </c>
      <c r="H78" s="158">
        <f t="shared" si="19"/>
        <v>55422000.390000045</v>
      </c>
      <c r="J78" s="188">
        <f t="shared" si="11"/>
        <v>58</v>
      </c>
      <c r="K78" s="123">
        <f t="shared" si="12"/>
        <v>30</v>
      </c>
      <c r="L78" s="124" t="str">
        <f t="shared" si="20"/>
        <v>Mei</v>
      </c>
      <c r="M78" s="118" t="str">
        <f t="shared" si="13"/>
        <v>JV-KB/TK-Mei-58</v>
      </c>
      <c r="N78" s="115" t="str">
        <f t="shared" si="14"/>
        <v>KB/TK Work sheet</v>
      </c>
      <c r="O78" s="118" t="s">
        <v>127</v>
      </c>
      <c r="P78" s="125" t="str">
        <f t="shared" si="15"/>
        <v>Work sheet</v>
      </c>
      <c r="Q78" s="126">
        <f t="shared" si="16"/>
        <v>511200</v>
      </c>
      <c r="R78" s="126">
        <f t="shared" si="17"/>
        <v>511200</v>
      </c>
      <c r="S78" s="115"/>
      <c r="T78" s="118" t="str">
        <f t="shared" si="21"/>
        <v>UNIT</v>
      </c>
      <c r="U78" s="127" t="str">
        <f t="shared" si="18"/>
        <v>UNITKB/TK Work sheet</v>
      </c>
      <c r="V78" s="111"/>
    </row>
    <row r="79" spans="1:22" s="187" customFormat="1" ht="20.100000000000001" customHeight="1" x14ac:dyDescent="0.3">
      <c r="A79" s="218"/>
      <c r="B79" s="182">
        <v>46172</v>
      </c>
      <c r="C79" s="183">
        <v>531005</v>
      </c>
      <c r="D79" s="183">
        <v>59</v>
      </c>
      <c r="E79" s="201" t="s">
        <v>96</v>
      </c>
      <c r="F79" s="185"/>
      <c r="G79" s="185">
        <v>735000</v>
      </c>
      <c r="H79" s="235">
        <f t="shared" si="19"/>
        <v>54687000.390000045</v>
      </c>
      <c r="J79" s="188">
        <f t="shared" si="11"/>
        <v>59</v>
      </c>
      <c r="K79" s="189">
        <f t="shared" si="12"/>
        <v>30</v>
      </c>
      <c r="L79" s="190" t="str">
        <f t="shared" si="20"/>
        <v>Mei</v>
      </c>
      <c r="M79" s="181" t="str">
        <f t="shared" si="13"/>
        <v>JV-KB/TK-Mei-59</v>
      </c>
      <c r="N79" s="191" t="str">
        <f t="shared" si="14"/>
        <v>KB/TK Home Visit Siswa Dalam Kota</v>
      </c>
      <c r="O79" s="181" t="s">
        <v>127</v>
      </c>
      <c r="P79" s="192" t="str">
        <f t="shared" si="15"/>
        <v>Home Visit Siswa Dalam Kota</v>
      </c>
      <c r="Q79" s="193">
        <f t="shared" si="16"/>
        <v>735000</v>
      </c>
      <c r="R79" s="193">
        <f t="shared" si="17"/>
        <v>735000</v>
      </c>
      <c r="S79" s="191"/>
      <c r="T79" s="181" t="str">
        <f t="shared" si="21"/>
        <v>UNIT</v>
      </c>
      <c r="U79" s="194" t="str">
        <f t="shared" si="18"/>
        <v>UNITKB/TK Home Visit Siswa Dalam Kota</v>
      </c>
      <c r="V79" s="195"/>
    </row>
    <row r="80" spans="1:22" ht="20.100000000000001" customHeight="1" x14ac:dyDescent="0.3">
      <c r="B80" s="104">
        <v>46173</v>
      </c>
      <c r="C80" s="155"/>
      <c r="D80" s="155"/>
      <c r="E80" s="156" t="s">
        <v>126</v>
      </c>
      <c r="F80" s="102">
        <v>3031.12</v>
      </c>
      <c r="G80" s="103"/>
      <c r="H80" s="158">
        <f t="shared" si="19"/>
        <v>54690031.510000043</v>
      </c>
      <c r="J80" s="188">
        <f t="shared" si="11"/>
        <v>0</v>
      </c>
      <c r="K80" s="123">
        <f t="shared" si="12"/>
        <v>31</v>
      </c>
      <c r="L80" s="124" t="str">
        <f t="shared" si="20"/>
        <v>Mei</v>
      </c>
      <c r="M80" s="118" t="str">
        <f t="shared" si="13"/>
        <v xml:space="preserve"> </v>
      </c>
      <c r="N80" s="115" t="str">
        <f t="shared" si="14"/>
        <v>KB/TK Bagi Hasil atau Bonus</v>
      </c>
      <c r="O80" s="118" t="s">
        <v>127</v>
      </c>
      <c r="P80" s="125" t="str">
        <f t="shared" si="15"/>
        <v>Bagi Hasil atau Bonus</v>
      </c>
      <c r="Q80" s="126">
        <f t="shared" si="16"/>
        <v>3031.12</v>
      </c>
      <c r="R80" s="126">
        <f t="shared" si="17"/>
        <v>3031.12</v>
      </c>
      <c r="S80" s="115"/>
      <c r="T80" s="118" t="str">
        <f t="shared" si="21"/>
        <v>UNIT</v>
      </c>
      <c r="U80" s="127" t="str">
        <f t="shared" si="18"/>
        <v>UNITKB/TK Bagi Hasil atau Bonus</v>
      </c>
      <c r="V80" s="111"/>
    </row>
    <row r="81" spans="2:22" ht="20.100000000000001" customHeight="1" x14ac:dyDescent="0.3">
      <c r="B81" s="104">
        <v>46173</v>
      </c>
      <c r="C81" s="155"/>
      <c r="D81" s="155"/>
      <c r="E81" s="156" t="s">
        <v>23</v>
      </c>
      <c r="F81" s="102"/>
      <c r="G81" s="103">
        <v>606.22</v>
      </c>
      <c r="H81" s="158">
        <f t="shared" si="19"/>
        <v>54689425.290000044</v>
      </c>
      <c r="J81" s="188">
        <f t="shared" si="11"/>
        <v>0</v>
      </c>
      <c r="K81" s="123">
        <f t="shared" si="12"/>
        <v>31</v>
      </c>
      <c r="L81" s="124" t="str">
        <f t="shared" si="20"/>
        <v>Mei</v>
      </c>
      <c r="M81" s="118" t="str">
        <f t="shared" si="13"/>
        <v xml:space="preserve"> </v>
      </c>
      <c r="N81" s="115" t="str">
        <f t="shared" si="14"/>
        <v>KB/TK Pajak</v>
      </c>
      <c r="O81" s="118" t="s">
        <v>127</v>
      </c>
      <c r="P81" s="125" t="str">
        <f t="shared" si="15"/>
        <v>Pajak</v>
      </c>
      <c r="Q81" s="126">
        <f t="shared" si="16"/>
        <v>606.22</v>
      </c>
      <c r="R81" s="126">
        <f t="shared" si="17"/>
        <v>606.22</v>
      </c>
      <c r="S81" s="115"/>
      <c r="T81" s="118" t="str">
        <f t="shared" si="21"/>
        <v>UNIT</v>
      </c>
      <c r="U81" s="127" t="str">
        <f t="shared" si="18"/>
        <v>UNITKB/TK Pajak</v>
      </c>
      <c r="V81" s="111"/>
    </row>
    <row r="82" spans="2:22" ht="20.100000000000001" customHeight="1" x14ac:dyDescent="0.3">
      <c r="B82" s="161"/>
      <c r="D82" s="162"/>
      <c r="F82" s="163"/>
      <c r="G82" s="164"/>
      <c r="H82" s="169"/>
      <c r="J82" s="122"/>
      <c r="K82" s="123"/>
      <c r="L82" s="124"/>
      <c r="M82" s="118"/>
      <c r="N82" s="115"/>
      <c r="O82" s="118"/>
      <c r="P82" s="125"/>
      <c r="Q82" s="126"/>
      <c r="R82" s="126"/>
      <c r="S82" s="115"/>
      <c r="T82" s="118"/>
      <c r="U82" s="127"/>
      <c r="V82" s="111"/>
    </row>
    <row r="83" spans="2:22" ht="20.100000000000001" customHeight="1" x14ac:dyDescent="0.3">
      <c r="B83" s="217" t="s">
        <v>261</v>
      </c>
      <c r="C83" s="217"/>
      <c r="D83" s="217"/>
      <c r="E83" s="217"/>
      <c r="F83" s="217"/>
      <c r="G83" s="217"/>
      <c r="H83" s="169"/>
      <c r="J83" s="122"/>
      <c r="K83" s="123"/>
      <c r="L83" s="124"/>
      <c r="M83" s="118"/>
      <c r="N83" s="115"/>
      <c r="O83" s="118"/>
      <c r="P83" s="125"/>
      <c r="Q83" s="126"/>
      <c r="R83" s="126"/>
      <c r="S83" s="115"/>
      <c r="T83" s="118"/>
      <c r="U83" s="127"/>
      <c r="V83" s="111"/>
    </row>
    <row r="84" spans="2:22" ht="20.100000000000001" customHeight="1" x14ac:dyDescent="0.3">
      <c r="B84" s="166" t="s">
        <v>27</v>
      </c>
      <c r="C84" s="167"/>
      <c r="D84" s="138"/>
      <c r="E84" s="138"/>
      <c r="F84" s="168">
        <f>H81</f>
        <v>54689425.290000044</v>
      </c>
      <c r="G84" s="148"/>
      <c r="H84" s="169"/>
      <c r="J84" s="122"/>
      <c r="K84" s="123"/>
      <c r="L84" s="124">
        <f>SUM(G11:G81)</f>
        <v>146379406.22</v>
      </c>
      <c r="M84" s="239">
        <f>L84</f>
        <v>146379406.22</v>
      </c>
      <c r="N84" s="115"/>
      <c r="O84" s="118"/>
      <c r="P84" s="125"/>
      <c r="Q84" s="126"/>
      <c r="R84" s="126"/>
      <c r="S84" s="115"/>
      <c r="T84" s="118"/>
      <c r="U84" s="127"/>
      <c r="V84" s="111"/>
    </row>
    <row r="85" spans="2:22" ht="20.100000000000001" customHeight="1" x14ac:dyDescent="0.3">
      <c r="B85" s="170" t="s">
        <v>28</v>
      </c>
      <c r="C85" s="167"/>
      <c r="D85" s="138"/>
      <c r="E85" s="166"/>
      <c r="F85" s="171"/>
      <c r="G85" s="148"/>
      <c r="H85" s="169"/>
      <c r="J85" s="122"/>
      <c r="K85" s="123"/>
      <c r="L85" s="124">
        <f>G14+G16+G31+G48+G61+G19+G20+G44+G49+G50+G60+G76+G81</f>
        <v>95064106.219999999</v>
      </c>
      <c r="M85" s="231">
        <f>G14+G16+G31+G48+G49+G61+G81</f>
        <v>76193106.219999999</v>
      </c>
      <c r="N85" s="115"/>
      <c r="O85" s="118"/>
      <c r="P85" s="125"/>
      <c r="Q85" s="126"/>
      <c r="R85" s="126"/>
      <c r="S85" s="115"/>
      <c r="T85" s="118"/>
      <c r="U85" s="127"/>
      <c r="V85" s="111"/>
    </row>
    <row r="86" spans="2:22" ht="20.100000000000001" customHeight="1" x14ac:dyDescent="0.3">
      <c r="B86" s="166" t="s">
        <v>29</v>
      </c>
      <c r="C86" s="167"/>
      <c r="D86" s="138"/>
      <c r="E86" s="152">
        <v>30230825.289999999</v>
      </c>
      <c r="F86" s="171"/>
      <c r="G86" s="148"/>
      <c r="H86" s="169"/>
      <c r="J86" s="122"/>
      <c r="K86" s="123"/>
      <c r="L86" s="124">
        <f>L84-L85</f>
        <v>51315300</v>
      </c>
      <c r="M86" s="231">
        <f>M84-M85</f>
        <v>70186300</v>
      </c>
      <c r="N86" s="115"/>
      <c r="O86" s="118"/>
      <c r="P86" s="125"/>
      <c r="Q86" s="126"/>
      <c r="R86" s="126"/>
      <c r="S86" s="115"/>
      <c r="T86" s="118"/>
      <c r="U86" s="127"/>
      <c r="V86" s="111"/>
    </row>
    <row r="87" spans="2:22" ht="20.100000000000001" customHeight="1" x14ac:dyDescent="0.3">
      <c r="B87" s="172" t="s">
        <v>30</v>
      </c>
      <c r="C87" s="173"/>
      <c r="D87" s="174"/>
      <c r="E87" s="175">
        <v>24458600</v>
      </c>
      <c r="F87" s="171"/>
      <c r="G87" s="148"/>
      <c r="H87" s="148"/>
      <c r="J87" s="122"/>
      <c r="K87" s="123"/>
      <c r="L87" s="124" t="s">
        <v>263</v>
      </c>
      <c r="M87" s="118" t="s">
        <v>264</v>
      </c>
      <c r="N87" s="115"/>
      <c r="O87" s="118"/>
      <c r="P87" s="125"/>
      <c r="Q87" s="126"/>
      <c r="R87" s="126"/>
      <c r="S87" s="115"/>
      <c r="T87" s="118"/>
      <c r="U87" s="127"/>
      <c r="V87" s="111"/>
    </row>
    <row r="88" spans="2:22" ht="20.100000000000001" customHeight="1" x14ac:dyDescent="0.3">
      <c r="B88" s="167" t="s">
        <v>31</v>
      </c>
      <c r="C88" s="167"/>
      <c r="D88" s="138"/>
      <c r="E88" s="177">
        <f>SUM(E86:E87)</f>
        <v>54689425.289999999</v>
      </c>
      <c r="F88" s="171"/>
      <c r="G88" s="171"/>
      <c r="H88" s="148"/>
      <c r="J88" s="122"/>
      <c r="K88" s="123"/>
      <c r="L88" s="124"/>
      <c r="M88" s="118"/>
      <c r="N88" s="115"/>
      <c r="O88" s="118"/>
      <c r="P88" s="125"/>
      <c r="Q88" s="126"/>
      <c r="R88" s="126"/>
      <c r="S88" s="115"/>
      <c r="T88" s="118"/>
      <c r="U88" s="127"/>
      <c r="V88" s="111"/>
    </row>
    <row r="89" spans="2:22" ht="20.100000000000001" customHeight="1" x14ac:dyDescent="0.3">
      <c r="B89" s="178"/>
      <c r="C89" s="179"/>
      <c r="D89" s="179"/>
      <c r="E89" s="180"/>
      <c r="F89" s="171"/>
      <c r="G89" s="171"/>
      <c r="H89" s="233"/>
      <c r="J89" s="122"/>
      <c r="K89" s="123"/>
      <c r="L89" s="124"/>
      <c r="M89" s="118"/>
      <c r="N89" s="115"/>
      <c r="O89" s="118"/>
      <c r="P89" s="125"/>
      <c r="Q89" s="126"/>
      <c r="R89" s="126"/>
      <c r="S89" s="115"/>
      <c r="T89" s="118"/>
      <c r="U89" s="127"/>
      <c r="V89" s="111"/>
    </row>
    <row r="90" spans="2:22" ht="20.100000000000001" customHeight="1" x14ac:dyDescent="0.3">
      <c r="B90" s="178"/>
      <c r="C90" s="179"/>
      <c r="D90" s="179"/>
      <c r="E90" s="180"/>
      <c r="F90" s="171"/>
      <c r="G90" s="171"/>
      <c r="H90" s="229"/>
      <c r="J90" s="122"/>
      <c r="K90" s="123"/>
      <c r="L90" s="124"/>
      <c r="M90" s="118"/>
      <c r="N90" s="115"/>
      <c r="O90" s="118"/>
      <c r="P90" s="125"/>
      <c r="Q90" s="126"/>
      <c r="R90" s="126"/>
      <c r="S90" s="115"/>
      <c r="T90" s="118"/>
      <c r="U90" s="127"/>
      <c r="V90" s="111"/>
    </row>
    <row r="91" spans="2:22" ht="20.100000000000001" customHeight="1" x14ac:dyDescent="0.3">
      <c r="C91" s="118"/>
      <c r="E91" s="118"/>
      <c r="F91" s="229" t="s">
        <v>262</v>
      </c>
      <c r="G91" s="229"/>
      <c r="H91" s="229"/>
      <c r="J91" s="122"/>
      <c r="K91" s="123"/>
      <c r="L91" s="124"/>
      <c r="M91" s="118"/>
      <c r="N91" s="115"/>
      <c r="O91" s="118"/>
      <c r="P91" s="125"/>
      <c r="Q91" s="126"/>
      <c r="R91" s="126"/>
      <c r="S91" s="115"/>
      <c r="T91" s="118"/>
      <c r="U91" s="127"/>
      <c r="V91" s="111"/>
    </row>
    <row r="92" spans="2:22" ht="20.100000000000001" customHeight="1" x14ac:dyDescent="0.3">
      <c r="C92" s="118"/>
      <c r="D92" s="118" t="s">
        <v>24</v>
      </c>
      <c r="E92" s="118"/>
      <c r="F92" s="229"/>
      <c r="G92" s="229"/>
      <c r="H92" s="228"/>
      <c r="J92" s="122"/>
      <c r="K92" s="123"/>
      <c r="L92" s="124"/>
      <c r="M92" s="118"/>
      <c r="N92" s="115"/>
      <c r="O92" s="118"/>
      <c r="P92" s="125"/>
      <c r="Q92" s="126"/>
      <c r="R92" s="126"/>
      <c r="S92" s="115"/>
      <c r="T92" s="118"/>
      <c r="U92" s="127"/>
      <c r="V92" s="111"/>
    </row>
    <row r="93" spans="2:22" ht="20.100000000000001" customHeight="1" x14ac:dyDescent="0.3">
      <c r="C93" s="118"/>
      <c r="D93" s="118" t="s">
        <v>25</v>
      </c>
      <c r="E93" s="118"/>
      <c r="F93" s="229" t="s">
        <v>26</v>
      </c>
      <c r="G93" s="229"/>
      <c r="H93" s="228"/>
      <c r="J93" s="122"/>
      <c r="K93" s="123"/>
      <c r="L93" s="124"/>
      <c r="M93" s="118"/>
      <c r="N93" s="115"/>
      <c r="O93" s="118"/>
      <c r="P93" s="125"/>
      <c r="Q93" s="126"/>
      <c r="R93" s="126"/>
      <c r="S93" s="115"/>
      <c r="T93" s="118"/>
      <c r="U93" s="127"/>
      <c r="V93" s="111"/>
    </row>
    <row r="94" spans="2:22" ht="20.100000000000001" customHeight="1" x14ac:dyDescent="0.3">
      <c r="C94" s="118"/>
      <c r="D94" s="118"/>
      <c r="E94" s="118"/>
      <c r="F94" s="228"/>
      <c r="G94" s="228"/>
      <c r="H94" s="228"/>
      <c r="J94" s="122"/>
      <c r="K94" s="123"/>
      <c r="L94" s="124"/>
      <c r="M94" s="118"/>
      <c r="N94" s="115"/>
      <c r="O94" s="118"/>
      <c r="P94" s="125"/>
      <c r="Q94" s="126"/>
      <c r="R94" s="126"/>
      <c r="S94" s="115"/>
      <c r="T94" s="118"/>
      <c r="U94" s="127"/>
      <c r="V94" s="111"/>
    </row>
    <row r="95" spans="2:22" ht="20.100000000000001" customHeight="1" x14ac:dyDescent="0.3">
      <c r="C95" s="118"/>
      <c r="D95" s="118"/>
      <c r="E95" s="118"/>
      <c r="F95" s="228"/>
      <c r="G95" s="228"/>
      <c r="H95" s="230"/>
      <c r="J95" s="122"/>
      <c r="K95" s="123"/>
      <c r="L95" s="124"/>
      <c r="M95" s="118"/>
      <c r="N95" s="115"/>
      <c r="O95" s="118"/>
      <c r="P95" s="125"/>
      <c r="Q95" s="126"/>
      <c r="R95" s="126"/>
      <c r="S95" s="115"/>
      <c r="T95" s="118"/>
      <c r="U95" s="127"/>
      <c r="V95" s="111"/>
    </row>
    <row r="96" spans="2:22" ht="20.100000000000001" customHeight="1" x14ac:dyDescent="0.3">
      <c r="C96" s="118"/>
      <c r="D96" s="118"/>
      <c r="E96" s="118"/>
      <c r="F96" s="228"/>
      <c r="G96" s="228"/>
      <c r="J96" s="122"/>
      <c r="K96" s="123"/>
      <c r="L96" s="124"/>
      <c r="M96" s="118"/>
      <c r="N96" s="115"/>
      <c r="O96" s="118"/>
      <c r="P96" s="125"/>
      <c r="Q96" s="126"/>
      <c r="R96" s="126"/>
      <c r="S96" s="115"/>
      <c r="T96" s="118"/>
      <c r="U96" s="127"/>
      <c r="V96" s="111"/>
    </row>
    <row r="97" spans="3:22" ht="20.100000000000001" customHeight="1" x14ac:dyDescent="0.3">
      <c r="C97" s="181"/>
      <c r="D97" s="181" t="s">
        <v>55</v>
      </c>
      <c r="E97" s="181"/>
      <c r="F97" s="230" t="s">
        <v>125</v>
      </c>
      <c r="G97" s="230"/>
      <c r="J97" s="122"/>
      <c r="K97" s="123"/>
      <c r="L97" s="124"/>
      <c r="M97" s="118"/>
      <c r="N97" s="115"/>
      <c r="O97" s="118"/>
      <c r="P97" s="125"/>
      <c r="Q97" s="126"/>
      <c r="R97" s="126"/>
      <c r="S97" s="115"/>
      <c r="T97" s="118"/>
      <c r="U97" s="127"/>
      <c r="V97" s="111"/>
    </row>
    <row r="98" spans="3:22" ht="20.100000000000001" customHeight="1" x14ac:dyDescent="0.3">
      <c r="J98" s="122"/>
      <c r="K98" s="123"/>
      <c r="L98" s="124"/>
      <c r="M98" s="118"/>
      <c r="N98" s="115"/>
      <c r="O98" s="118"/>
      <c r="P98" s="125"/>
      <c r="Q98" s="126"/>
      <c r="R98" s="126"/>
      <c r="S98" s="115"/>
      <c r="T98" s="118"/>
      <c r="U98" s="127"/>
      <c r="V98" s="111"/>
    </row>
    <row r="99" spans="3:22" ht="20.100000000000001" customHeight="1" x14ac:dyDescent="0.3">
      <c r="J99" s="122"/>
      <c r="K99" s="123"/>
      <c r="L99" s="124"/>
      <c r="M99" s="118"/>
      <c r="N99" s="115"/>
      <c r="O99" s="118"/>
      <c r="P99" s="125"/>
      <c r="Q99" s="126"/>
      <c r="R99" s="126"/>
      <c r="S99" s="115"/>
      <c r="T99" s="118"/>
      <c r="U99" s="127"/>
      <c r="V99" s="111"/>
    </row>
    <row r="100" spans="3:22" ht="20.100000000000001" customHeight="1" x14ac:dyDescent="0.3">
      <c r="J100" s="122"/>
      <c r="K100" s="123"/>
      <c r="L100" s="124"/>
      <c r="M100" s="118"/>
      <c r="N100" s="115"/>
      <c r="O100" s="118"/>
      <c r="P100" s="125"/>
      <c r="Q100" s="126"/>
      <c r="R100" s="126"/>
      <c r="S100" s="115"/>
      <c r="T100" s="118"/>
      <c r="U100" s="127"/>
      <c r="V100" s="111"/>
    </row>
    <row r="101" spans="3:22" ht="20.100000000000001" customHeight="1" x14ac:dyDescent="0.3">
      <c r="J101" s="122"/>
      <c r="K101" s="123"/>
      <c r="L101" s="124"/>
      <c r="M101" s="118"/>
      <c r="N101" s="115"/>
      <c r="O101" s="118"/>
      <c r="P101" s="125"/>
      <c r="Q101" s="126"/>
      <c r="R101" s="126"/>
      <c r="S101" s="115"/>
      <c r="T101" s="118"/>
      <c r="U101" s="127"/>
      <c r="V101" s="111"/>
    </row>
    <row r="102" spans="3:22" ht="20.100000000000001" customHeight="1" x14ac:dyDescent="0.3">
      <c r="J102" s="122"/>
      <c r="K102" s="123"/>
      <c r="L102" s="124"/>
      <c r="M102" s="118"/>
      <c r="N102" s="115"/>
      <c r="O102" s="118"/>
      <c r="P102" s="125"/>
      <c r="Q102" s="126"/>
      <c r="R102" s="126"/>
      <c r="S102" s="115"/>
      <c r="T102" s="118"/>
      <c r="U102" s="127"/>
      <c r="V102" s="111"/>
    </row>
    <row r="103" spans="3:22" ht="20.100000000000001" customHeight="1" x14ac:dyDescent="0.3">
      <c r="J103" s="122"/>
      <c r="K103" s="123"/>
      <c r="L103" s="124"/>
      <c r="M103" s="118"/>
      <c r="N103" s="115"/>
      <c r="O103" s="118"/>
      <c r="P103" s="125"/>
      <c r="Q103" s="126"/>
      <c r="R103" s="126"/>
      <c r="S103" s="115"/>
      <c r="T103" s="118"/>
      <c r="U103" s="127"/>
      <c r="V103" s="111"/>
    </row>
    <row r="104" spans="3:22" ht="20.100000000000001" customHeight="1" x14ac:dyDescent="0.3">
      <c r="J104" s="122"/>
      <c r="K104" s="123"/>
      <c r="L104" s="124"/>
      <c r="M104" s="118"/>
      <c r="N104" s="115"/>
      <c r="O104" s="118"/>
      <c r="P104" s="125"/>
      <c r="Q104" s="126"/>
      <c r="R104" s="126"/>
      <c r="S104" s="115"/>
      <c r="T104" s="118"/>
      <c r="U104" s="127"/>
      <c r="V104" s="111"/>
    </row>
    <row r="105" spans="3:22" ht="20.100000000000001" customHeight="1" x14ac:dyDescent="0.3">
      <c r="J105" s="122"/>
      <c r="K105" s="123"/>
      <c r="L105" s="124"/>
      <c r="M105" s="118"/>
      <c r="N105" s="115"/>
      <c r="O105" s="118"/>
      <c r="P105" s="125"/>
      <c r="Q105" s="126"/>
      <c r="R105" s="126"/>
      <c r="S105" s="115"/>
      <c r="T105" s="118"/>
      <c r="U105" s="127"/>
      <c r="V105" s="111"/>
    </row>
    <row r="106" spans="3:22" ht="20.100000000000001" customHeight="1" x14ac:dyDescent="0.3">
      <c r="J106" s="122"/>
      <c r="K106" s="123"/>
      <c r="L106" s="124"/>
      <c r="M106" s="118"/>
      <c r="N106" s="115"/>
      <c r="O106" s="118"/>
      <c r="P106" s="125"/>
      <c r="Q106" s="126"/>
      <c r="R106" s="126"/>
      <c r="S106" s="115"/>
      <c r="T106" s="118"/>
      <c r="U106" s="127"/>
      <c r="V106" s="111"/>
    </row>
    <row r="107" spans="3:22" ht="20.100000000000001" customHeight="1" x14ac:dyDescent="0.3">
      <c r="J107" s="122"/>
      <c r="K107" s="123"/>
      <c r="L107" s="124"/>
      <c r="M107" s="118"/>
      <c r="N107" s="115"/>
      <c r="O107" s="118"/>
      <c r="P107" s="125"/>
      <c r="Q107" s="126"/>
      <c r="R107" s="126"/>
      <c r="S107" s="115"/>
      <c r="T107" s="118"/>
      <c r="U107" s="127"/>
      <c r="V107" s="111"/>
    </row>
    <row r="108" spans="3:22" ht="20.100000000000001" customHeight="1" x14ac:dyDescent="0.3">
      <c r="J108" s="122"/>
      <c r="K108" s="123"/>
      <c r="L108" s="124"/>
      <c r="M108" s="118"/>
      <c r="N108" s="115"/>
      <c r="O108" s="118"/>
      <c r="P108" s="125"/>
      <c r="Q108" s="126"/>
      <c r="R108" s="126"/>
      <c r="S108" s="115"/>
      <c r="T108" s="118"/>
      <c r="U108" s="127"/>
      <c r="V108" s="111"/>
    </row>
    <row r="109" spans="3:22" ht="20.100000000000001" customHeight="1" x14ac:dyDescent="0.3">
      <c r="J109" s="122"/>
      <c r="K109" s="123"/>
      <c r="L109" s="124"/>
      <c r="M109" s="118"/>
      <c r="N109" s="115"/>
      <c r="O109" s="118"/>
      <c r="P109" s="125"/>
      <c r="Q109" s="126"/>
      <c r="R109" s="126"/>
      <c r="S109" s="115"/>
      <c r="T109" s="118"/>
      <c r="U109" s="127"/>
      <c r="V109" s="111"/>
    </row>
    <row r="110" spans="3:22" ht="20.100000000000001" customHeight="1" x14ac:dyDescent="0.3">
      <c r="J110" s="122"/>
      <c r="K110" s="123"/>
      <c r="L110" s="124"/>
      <c r="M110" s="118"/>
      <c r="N110" s="115"/>
      <c r="O110" s="118"/>
      <c r="P110" s="125"/>
      <c r="Q110" s="126"/>
      <c r="R110" s="126"/>
      <c r="S110" s="115"/>
      <c r="T110" s="118"/>
      <c r="U110" s="127"/>
      <c r="V110" s="111"/>
    </row>
    <row r="111" spans="3:22" ht="20.100000000000001" customHeight="1" x14ac:dyDescent="0.3">
      <c r="J111" s="122"/>
      <c r="K111" s="123"/>
      <c r="L111" s="124"/>
      <c r="M111" s="118"/>
      <c r="N111" s="115"/>
      <c r="O111" s="118"/>
      <c r="P111" s="125"/>
      <c r="Q111" s="126"/>
      <c r="R111" s="126"/>
      <c r="S111" s="115"/>
      <c r="T111" s="118"/>
      <c r="U111" s="127"/>
      <c r="V111" s="111"/>
    </row>
    <row r="112" spans="3:22" ht="20.100000000000001" customHeight="1" x14ac:dyDescent="0.3">
      <c r="J112" s="122"/>
      <c r="K112" s="123"/>
      <c r="L112" s="124"/>
      <c r="M112" s="118"/>
      <c r="N112" s="115"/>
      <c r="O112" s="118"/>
      <c r="P112" s="125"/>
      <c r="Q112" s="126"/>
      <c r="R112" s="126"/>
      <c r="S112" s="115"/>
      <c r="T112" s="118"/>
      <c r="U112" s="127"/>
      <c r="V112" s="111"/>
    </row>
    <row r="113" spans="10:22" ht="20.100000000000001" customHeight="1" x14ac:dyDescent="0.3">
      <c r="J113" s="122"/>
      <c r="K113" s="123"/>
      <c r="L113" s="124"/>
      <c r="M113" s="118"/>
      <c r="N113" s="115"/>
      <c r="O113" s="118"/>
      <c r="P113" s="125"/>
      <c r="Q113" s="126"/>
      <c r="R113" s="126"/>
      <c r="S113" s="115"/>
      <c r="T113" s="118"/>
      <c r="U113" s="127"/>
      <c r="V113" s="111"/>
    </row>
    <row r="114" spans="10:22" ht="20.100000000000001" customHeight="1" x14ac:dyDescent="0.3">
      <c r="J114" s="122"/>
      <c r="K114" s="123"/>
      <c r="L114" s="124"/>
      <c r="M114" s="118"/>
      <c r="N114" s="115"/>
      <c r="O114" s="118"/>
      <c r="P114" s="125"/>
      <c r="Q114" s="126"/>
      <c r="R114" s="126"/>
      <c r="S114" s="115"/>
      <c r="T114" s="118"/>
      <c r="U114" s="127"/>
      <c r="V114" s="111"/>
    </row>
    <row r="115" spans="10:22" ht="20.100000000000001" customHeight="1" x14ac:dyDescent="0.3">
      <c r="J115" s="122"/>
      <c r="K115" s="123"/>
      <c r="L115" s="124"/>
      <c r="M115" s="118"/>
      <c r="N115" s="115"/>
      <c r="O115" s="118"/>
      <c r="P115" s="125"/>
      <c r="Q115" s="126"/>
      <c r="R115" s="126"/>
      <c r="S115" s="115"/>
      <c r="T115" s="118"/>
      <c r="U115" s="127"/>
      <c r="V115" s="111"/>
    </row>
    <row r="116" spans="10:22" ht="20.100000000000001" customHeight="1" x14ac:dyDescent="0.3">
      <c r="J116" s="122"/>
      <c r="K116" s="123"/>
      <c r="L116" s="124"/>
      <c r="M116" s="118"/>
      <c r="N116" s="115"/>
      <c r="O116" s="118"/>
      <c r="P116" s="125"/>
      <c r="Q116" s="126"/>
      <c r="R116" s="126"/>
      <c r="S116" s="115"/>
      <c r="T116" s="118"/>
      <c r="U116" s="127"/>
      <c r="V116" s="111"/>
    </row>
    <row r="117" spans="10:22" ht="20.100000000000001" customHeight="1" x14ac:dyDescent="0.3">
      <c r="J117" s="122"/>
      <c r="K117" s="123"/>
      <c r="L117" s="124"/>
      <c r="M117" s="118"/>
      <c r="N117" s="115"/>
      <c r="O117" s="118"/>
      <c r="P117" s="125"/>
      <c r="Q117" s="126"/>
      <c r="R117" s="126"/>
      <c r="S117" s="115"/>
      <c r="T117" s="118"/>
      <c r="U117" s="127"/>
      <c r="V117" s="111"/>
    </row>
    <row r="118" spans="10:22" ht="20.100000000000001" customHeight="1" x14ac:dyDescent="0.3">
      <c r="J118" s="122"/>
      <c r="K118" s="123"/>
      <c r="L118" s="124"/>
      <c r="M118" s="118"/>
      <c r="N118" s="115"/>
      <c r="O118" s="118"/>
      <c r="P118" s="125"/>
      <c r="Q118" s="126"/>
      <c r="R118" s="126"/>
      <c r="S118" s="115"/>
      <c r="T118" s="118"/>
      <c r="U118" s="127"/>
      <c r="V118" s="111"/>
    </row>
    <row r="119" spans="10:22" ht="20.100000000000001" customHeight="1" x14ac:dyDescent="0.3">
      <c r="J119" s="122"/>
      <c r="K119" s="123"/>
      <c r="L119" s="124"/>
      <c r="M119" s="118"/>
      <c r="N119" s="115"/>
      <c r="O119" s="118"/>
      <c r="P119" s="125"/>
      <c r="Q119" s="126"/>
      <c r="R119" s="126"/>
      <c r="S119" s="115"/>
      <c r="T119" s="118"/>
      <c r="U119" s="127"/>
      <c r="V119" s="111"/>
    </row>
    <row r="120" spans="10:22" ht="20.100000000000001" customHeight="1" x14ac:dyDescent="0.3">
      <c r="J120" s="122"/>
      <c r="K120" s="123"/>
      <c r="L120" s="124"/>
      <c r="M120" s="118"/>
      <c r="N120" s="115"/>
      <c r="O120" s="118"/>
      <c r="P120" s="125"/>
      <c r="Q120" s="126"/>
      <c r="R120" s="126"/>
      <c r="S120" s="115"/>
      <c r="T120" s="118"/>
      <c r="U120" s="127"/>
      <c r="V120" s="111"/>
    </row>
    <row r="121" spans="10:22" ht="20.100000000000001" customHeight="1" x14ac:dyDescent="0.3">
      <c r="J121" s="122"/>
      <c r="K121" s="123"/>
      <c r="L121" s="124"/>
      <c r="M121" s="118"/>
      <c r="N121" s="115"/>
      <c r="O121" s="118"/>
      <c r="P121" s="125"/>
      <c r="Q121" s="126"/>
      <c r="R121" s="126"/>
      <c r="S121" s="115"/>
      <c r="T121" s="118"/>
      <c r="U121" s="127"/>
      <c r="V121" s="111"/>
    </row>
    <row r="122" spans="10:22" ht="20.100000000000001" customHeight="1" x14ac:dyDescent="0.3">
      <c r="J122" s="122"/>
      <c r="K122" s="123"/>
      <c r="L122" s="124"/>
      <c r="M122" s="118"/>
      <c r="N122" s="115"/>
      <c r="O122" s="118"/>
      <c r="P122" s="125"/>
      <c r="Q122" s="126"/>
      <c r="R122" s="126"/>
      <c r="S122" s="115"/>
      <c r="T122" s="118"/>
      <c r="U122" s="127"/>
      <c r="V122" s="111"/>
    </row>
    <row r="123" spans="10:22" ht="20.100000000000001" customHeight="1" x14ac:dyDescent="0.3">
      <c r="J123" s="122"/>
      <c r="K123" s="123"/>
      <c r="L123" s="124"/>
      <c r="M123" s="118"/>
      <c r="N123" s="115"/>
      <c r="O123" s="118"/>
      <c r="P123" s="125"/>
      <c r="Q123" s="126"/>
      <c r="R123" s="126"/>
      <c r="S123" s="115"/>
      <c r="T123" s="118"/>
      <c r="U123" s="127"/>
      <c r="V123" s="111"/>
    </row>
    <row r="124" spans="10:22" ht="20.100000000000001" customHeight="1" x14ac:dyDescent="0.3">
      <c r="J124" s="122"/>
      <c r="K124" s="123"/>
      <c r="L124" s="124"/>
      <c r="M124" s="118"/>
      <c r="N124" s="115"/>
      <c r="O124" s="118"/>
      <c r="P124" s="125"/>
      <c r="Q124" s="126"/>
      <c r="R124" s="126"/>
      <c r="S124" s="115"/>
      <c r="T124" s="118"/>
      <c r="U124" s="127"/>
      <c r="V124" s="111"/>
    </row>
    <row r="125" spans="10:22" ht="20.100000000000001" customHeight="1" x14ac:dyDescent="0.3">
      <c r="J125" s="122"/>
      <c r="K125" s="123"/>
      <c r="L125" s="124"/>
      <c r="M125" s="118"/>
      <c r="N125" s="115"/>
      <c r="O125" s="118"/>
      <c r="P125" s="125"/>
      <c r="Q125" s="126"/>
      <c r="R125" s="126"/>
      <c r="S125" s="115"/>
      <c r="T125" s="118"/>
      <c r="U125" s="127"/>
      <c r="V125" s="111"/>
    </row>
    <row r="126" spans="10:22" ht="20.100000000000001" customHeight="1" x14ac:dyDescent="0.3">
      <c r="J126" s="122"/>
      <c r="K126" s="123"/>
      <c r="L126" s="124"/>
      <c r="M126" s="118"/>
      <c r="N126" s="115"/>
      <c r="O126" s="118"/>
      <c r="P126" s="125"/>
      <c r="Q126" s="126"/>
      <c r="R126" s="126"/>
      <c r="S126" s="115"/>
      <c r="T126" s="118"/>
      <c r="U126" s="127"/>
      <c r="V126" s="111"/>
    </row>
    <row r="127" spans="10:22" ht="20.100000000000001" customHeight="1" x14ac:dyDescent="0.3">
      <c r="J127" s="122"/>
      <c r="K127" s="123"/>
      <c r="L127" s="124"/>
      <c r="M127" s="118"/>
      <c r="N127" s="115"/>
      <c r="O127" s="118"/>
      <c r="P127" s="125"/>
      <c r="Q127" s="126"/>
      <c r="R127" s="126"/>
      <c r="S127" s="115"/>
      <c r="T127" s="118"/>
      <c r="U127" s="127"/>
      <c r="V127" s="111"/>
    </row>
    <row r="128" spans="10:22" ht="20.100000000000001" customHeight="1" x14ac:dyDescent="0.3">
      <c r="J128" s="122"/>
      <c r="K128" s="123"/>
      <c r="L128" s="124"/>
      <c r="M128" s="118"/>
      <c r="N128" s="115"/>
      <c r="O128" s="118"/>
      <c r="P128" s="125"/>
      <c r="Q128" s="126"/>
      <c r="R128" s="126"/>
      <c r="S128" s="115"/>
      <c r="T128" s="118"/>
      <c r="U128" s="127"/>
      <c r="V128" s="111"/>
    </row>
    <row r="129" spans="10:22" ht="20.100000000000001" customHeight="1" x14ac:dyDescent="0.3">
      <c r="J129" s="122"/>
      <c r="K129" s="123"/>
      <c r="L129" s="124"/>
      <c r="M129" s="118"/>
      <c r="N129" s="115"/>
      <c r="O129" s="118"/>
      <c r="P129" s="125"/>
      <c r="Q129" s="126"/>
      <c r="R129" s="126"/>
      <c r="S129" s="115"/>
      <c r="T129" s="118"/>
      <c r="U129" s="127"/>
      <c r="V129" s="111"/>
    </row>
    <row r="130" spans="10:22" ht="20.100000000000001" customHeight="1" x14ac:dyDescent="0.3">
      <c r="J130" s="122"/>
      <c r="K130" s="123"/>
      <c r="L130" s="124"/>
      <c r="M130" s="118"/>
      <c r="N130" s="115"/>
      <c r="O130" s="118"/>
      <c r="P130" s="125"/>
      <c r="Q130" s="126"/>
      <c r="R130" s="126"/>
      <c r="S130" s="115"/>
      <c r="T130" s="118"/>
      <c r="U130" s="127"/>
      <c r="V130" s="111"/>
    </row>
    <row r="131" spans="10:22" ht="20.100000000000001" customHeight="1" x14ac:dyDescent="0.3">
      <c r="J131" s="122"/>
      <c r="K131" s="123"/>
      <c r="L131" s="124"/>
      <c r="M131" s="118"/>
      <c r="N131" s="115"/>
      <c r="O131" s="118"/>
      <c r="P131" s="125"/>
      <c r="Q131" s="126"/>
      <c r="R131" s="126"/>
      <c r="S131" s="115"/>
      <c r="T131" s="118"/>
      <c r="U131" s="127"/>
      <c r="V131" s="111"/>
    </row>
    <row r="132" spans="10:22" ht="20.100000000000001" customHeight="1" x14ac:dyDescent="0.3">
      <c r="J132" s="122"/>
      <c r="K132" s="123"/>
      <c r="L132" s="124"/>
      <c r="M132" s="118"/>
      <c r="N132" s="115"/>
      <c r="O132" s="118"/>
      <c r="P132" s="125"/>
      <c r="Q132" s="126"/>
      <c r="R132" s="126"/>
      <c r="S132" s="115"/>
      <c r="T132" s="118"/>
      <c r="U132" s="127"/>
      <c r="V132" s="111"/>
    </row>
    <row r="133" spans="10:22" ht="20.100000000000001" customHeight="1" x14ac:dyDescent="0.3">
      <c r="J133" s="122"/>
      <c r="K133" s="123"/>
      <c r="L133" s="124"/>
      <c r="M133" s="118"/>
      <c r="N133" s="115"/>
      <c r="O133" s="118"/>
      <c r="P133" s="125"/>
      <c r="Q133" s="126"/>
      <c r="R133" s="126"/>
      <c r="S133" s="115"/>
      <c r="T133" s="118"/>
      <c r="U133" s="127"/>
      <c r="V133" s="111"/>
    </row>
    <row r="134" spans="10:22" ht="20.100000000000001" customHeight="1" x14ac:dyDescent="0.3">
      <c r="J134" s="122"/>
      <c r="K134" s="123"/>
      <c r="L134" s="124"/>
      <c r="M134" s="118"/>
      <c r="N134" s="115"/>
      <c r="O134" s="118"/>
      <c r="P134" s="125"/>
      <c r="Q134" s="126"/>
      <c r="R134" s="126"/>
      <c r="S134" s="115"/>
      <c r="T134" s="118"/>
      <c r="U134" s="127"/>
      <c r="V134" s="111"/>
    </row>
    <row r="135" spans="10:22" ht="20.100000000000001" customHeight="1" x14ac:dyDescent="0.3">
      <c r="J135" s="122"/>
      <c r="K135" s="123"/>
      <c r="L135" s="124"/>
      <c r="M135" s="118"/>
      <c r="N135" s="115"/>
      <c r="O135" s="118"/>
      <c r="P135" s="125"/>
      <c r="Q135" s="126"/>
      <c r="R135" s="126"/>
      <c r="S135" s="115"/>
      <c r="T135" s="118"/>
      <c r="U135" s="127"/>
      <c r="V135" s="111"/>
    </row>
    <row r="136" spans="10:22" ht="20.100000000000001" customHeight="1" x14ac:dyDescent="0.3">
      <c r="J136" s="122"/>
      <c r="K136" s="123"/>
      <c r="L136" s="124"/>
      <c r="M136" s="118"/>
      <c r="N136" s="115"/>
      <c r="O136" s="118"/>
      <c r="P136" s="125"/>
      <c r="Q136" s="126"/>
      <c r="R136" s="126"/>
      <c r="S136" s="115"/>
      <c r="T136" s="118"/>
      <c r="U136" s="127"/>
      <c r="V136" s="111"/>
    </row>
    <row r="137" spans="10:22" ht="20.100000000000001" customHeight="1" x14ac:dyDescent="0.3">
      <c r="J137" s="122"/>
      <c r="K137" s="123"/>
      <c r="L137" s="124"/>
      <c r="M137" s="118"/>
      <c r="N137" s="115"/>
      <c r="O137" s="118"/>
      <c r="P137" s="125"/>
      <c r="Q137" s="126"/>
      <c r="R137" s="126"/>
      <c r="S137" s="115"/>
      <c r="T137" s="118"/>
      <c r="U137" s="127"/>
      <c r="V137" s="111"/>
    </row>
    <row r="138" spans="10:22" ht="20.100000000000001" customHeight="1" x14ac:dyDescent="0.3">
      <c r="J138" s="122"/>
      <c r="K138" s="123"/>
      <c r="L138" s="124"/>
      <c r="M138" s="118"/>
      <c r="N138" s="115"/>
      <c r="O138" s="118"/>
      <c r="P138" s="125"/>
      <c r="Q138" s="126"/>
      <c r="R138" s="126"/>
      <c r="S138" s="115"/>
      <c r="T138" s="118"/>
      <c r="U138" s="127"/>
      <c r="V138" s="111"/>
    </row>
    <row r="139" spans="10:22" ht="20.100000000000001" customHeight="1" x14ac:dyDescent="0.3">
      <c r="J139" s="122"/>
      <c r="K139" s="123"/>
      <c r="L139" s="124"/>
      <c r="M139" s="118"/>
      <c r="N139" s="115"/>
      <c r="O139" s="118"/>
      <c r="P139" s="125"/>
      <c r="Q139" s="126"/>
      <c r="R139" s="126"/>
      <c r="S139" s="115"/>
      <c r="T139" s="118"/>
      <c r="U139" s="127"/>
      <c r="V139" s="111"/>
    </row>
    <row r="140" spans="10:22" ht="20.100000000000001" customHeight="1" x14ac:dyDescent="0.3">
      <c r="J140" s="122"/>
      <c r="K140" s="123"/>
      <c r="L140" s="124"/>
      <c r="M140" s="118"/>
      <c r="N140" s="115"/>
      <c r="O140" s="118"/>
      <c r="P140" s="125"/>
      <c r="Q140" s="126"/>
      <c r="R140" s="126"/>
      <c r="S140" s="115"/>
      <c r="T140" s="118"/>
      <c r="U140" s="127"/>
      <c r="V140" s="111"/>
    </row>
    <row r="141" spans="10:22" ht="20.100000000000001" customHeight="1" x14ac:dyDescent="0.3">
      <c r="J141" s="122"/>
      <c r="K141" s="123"/>
      <c r="L141" s="124"/>
      <c r="M141" s="118"/>
      <c r="N141" s="115"/>
      <c r="O141" s="118"/>
      <c r="P141" s="125"/>
      <c r="Q141" s="126"/>
      <c r="R141" s="126"/>
      <c r="S141" s="115"/>
      <c r="T141" s="118"/>
      <c r="U141" s="127"/>
      <c r="V141" s="111"/>
    </row>
    <row r="142" spans="10:22" ht="20.100000000000001" customHeight="1" x14ac:dyDescent="0.3">
      <c r="J142" s="122"/>
      <c r="K142" s="123"/>
      <c r="L142" s="124"/>
      <c r="M142" s="118"/>
      <c r="N142" s="115"/>
      <c r="O142" s="118"/>
      <c r="P142" s="125"/>
      <c r="Q142" s="126"/>
      <c r="R142" s="126"/>
      <c r="S142" s="115"/>
      <c r="T142" s="118"/>
      <c r="U142" s="127"/>
      <c r="V142" s="111"/>
    </row>
    <row r="143" spans="10:22" ht="20.100000000000001" customHeight="1" x14ac:dyDescent="0.3">
      <c r="J143" s="122"/>
      <c r="K143" s="123"/>
      <c r="L143" s="124"/>
      <c r="M143" s="118"/>
      <c r="N143" s="115"/>
      <c r="O143" s="118"/>
      <c r="P143" s="125"/>
      <c r="Q143" s="126"/>
      <c r="R143" s="126"/>
      <c r="S143" s="115"/>
      <c r="T143" s="118"/>
      <c r="U143" s="127"/>
      <c r="V143" s="111"/>
    </row>
    <row r="144" spans="10:22" ht="20.100000000000001" customHeight="1" x14ac:dyDescent="0.3">
      <c r="J144" s="122"/>
      <c r="K144" s="123"/>
      <c r="L144" s="124"/>
      <c r="M144" s="118"/>
      <c r="N144" s="115"/>
      <c r="O144" s="118"/>
      <c r="P144" s="125"/>
      <c r="Q144" s="126"/>
      <c r="R144" s="126"/>
      <c r="S144" s="115"/>
      <c r="T144" s="118"/>
      <c r="U144" s="127"/>
      <c r="V144" s="111"/>
    </row>
    <row r="145" spans="10:22" ht="20.100000000000001" customHeight="1" x14ac:dyDescent="0.3">
      <c r="J145" s="122"/>
      <c r="K145" s="123"/>
      <c r="L145" s="124"/>
      <c r="M145" s="118"/>
      <c r="N145" s="115"/>
      <c r="O145" s="118"/>
      <c r="P145" s="125"/>
      <c r="Q145" s="126"/>
      <c r="R145" s="126"/>
      <c r="S145" s="115"/>
      <c r="T145" s="118"/>
      <c r="U145" s="127"/>
      <c r="V145" s="111"/>
    </row>
    <row r="146" spans="10:22" ht="20.100000000000001" customHeight="1" x14ac:dyDescent="0.3">
      <c r="J146" s="122"/>
      <c r="K146" s="123"/>
      <c r="L146" s="124"/>
      <c r="M146" s="118"/>
      <c r="N146" s="115"/>
      <c r="O146" s="118"/>
      <c r="P146" s="125"/>
      <c r="Q146" s="126"/>
      <c r="R146" s="126"/>
      <c r="S146" s="115"/>
      <c r="T146" s="118"/>
      <c r="U146" s="127"/>
      <c r="V146" s="111"/>
    </row>
    <row r="147" spans="10:22" ht="20.100000000000001" customHeight="1" x14ac:dyDescent="0.3">
      <c r="J147" s="122"/>
      <c r="K147" s="123"/>
      <c r="L147" s="124"/>
      <c r="M147" s="118"/>
      <c r="N147" s="115"/>
      <c r="O147" s="118"/>
      <c r="P147" s="125"/>
      <c r="Q147" s="126"/>
      <c r="R147" s="126"/>
      <c r="S147" s="115"/>
      <c r="T147" s="118"/>
      <c r="U147" s="127"/>
      <c r="V147" s="111"/>
    </row>
    <row r="148" spans="10:22" ht="20.100000000000001" customHeight="1" x14ac:dyDescent="0.3">
      <c r="J148" s="122"/>
      <c r="K148" s="123"/>
      <c r="L148" s="124"/>
      <c r="M148" s="118"/>
      <c r="N148" s="115"/>
      <c r="O148" s="118"/>
      <c r="P148" s="125"/>
      <c r="Q148" s="126"/>
      <c r="R148" s="126"/>
      <c r="S148" s="115"/>
      <c r="T148" s="118"/>
      <c r="U148" s="127"/>
      <c r="V148" s="111"/>
    </row>
    <row r="149" spans="10:22" ht="20.100000000000001" customHeight="1" x14ac:dyDescent="0.3">
      <c r="J149" s="122"/>
      <c r="K149" s="123"/>
      <c r="L149" s="124"/>
      <c r="M149" s="118"/>
      <c r="N149" s="115"/>
      <c r="O149" s="118"/>
      <c r="P149" s="125"/>
      <c r="Q149" s="126"/>
      <c r="R149" s="126"/>
      <c r="S149" s="115"/>
      <c r="T149" s="118"/>
      <c r="U149" s="127"/>
      <c r="V149" s="111"/>
    </row>
    <row r="150" spans="10:22" ht="20.100000000000001" customHeight="1" x14ac:dyDescent="0.3">
      <c r="J150" s="122"/>
      <c r="K150" s="123"/>
      <c r="L150" s="124"/>
      <c r="M150" s="118"/>
      <c r="N150" s="115"/>
      <c r="O150" s="118"/>
      <c r="P150" s="125"/>
      <c r="Q150" s="126"/>
      <c r="R150" s="126"/>
      <c r="S150" s="115"/>
      <c r="T150" s="118"/>
      <c r="U150" s="127"/>
      <c r="V150" s="111"/>
    </row>
    <row r="151" spans="10:22" ht="20.100000000000001" customHeight="1" x14ac:dyDescent="0.3">
      <c r="J151" s="122"/>
      <c r="K151" s="123"/>
      <c r="L151" s="124"/>
      <c r="M151" s="118"/>
      <c r="N151" s="115"/>
      <c r="O151" s="118"/>
      <c r="P151" s="125"/>
      <c r="Q151" s="126"/>
      <c r="R151" s="126"/>
      <c r="S151" s="115"/>
      <c r="T151" s="118"/>
      <c r="U151" s="127"/>
      <c r="V151" s="111"/>
    </row>
    <row r="152" spans="10:22" ht="20.100000000000001" customHeight="1" x14ac:dyDescent="0.3">
      <c r="J152" s="122"/>
      <c r="K152" s="123"/>
      <c r="L152" s="124"/>
      <c r="M152" s="118"/>
      <c r="N152" s="115"/>
      <c r="O152" s="118"/>
      <c r="P152" s="125"/>
      <c r="Q152" s="126"/>
      <c r="R152" s="126"/>
      <c r="S152" s="115"/>
      <c r="T152" s="118"/>
      <c r="U152" s="127"/>
      <c r="V152" s="111"/>
    </row>
    <row r="153" spans="10:22" ht="20.100000000000001" customHeight="1" x14ac:dyDescent="0.3">
      <c r="J153" s="122"/>
      <c r="K153" s="123"/>
      <c r="L153" s="124"/>
      <c r="M153" s="118"/>
      <c r="N153" s="115"/>
      <c r="O153" s="118"/>
      <c r="P153" s="125"/>
      <c r="Q153" s="126"/>
      <c r="R153" s="126"/>
      <c r="S153" s="115"/>
      <c r="T153" s="118"/>
      <c r="U153" s="127"/>
      <c r="V153" s="111"/>
    </row>
    <row r="154" spans="10:22" ht="20.100000000000001" customHeight="1" x14ac:dyDescent="0.3">
      <c r="J154" s="122"/>
      <c r="K154" s="123"/>
      <c r="L154" s="124"/>
      <c r="M154" s="118"/>
      <c r="N154" s="115"/>
      <c r="O154" s="118"/>
      <c r="P154" s="125"/>
      <c r="Q154" s="126"/>
      <c r="R154" s="126"/>
      <c r="S154" s="115"/>
      <c r="T154" s="118"/>
      <c r="U154" s="127"/>
      <c r="V154" s="111"/>
    </row>
    <row r="155" spans="10:22" ht="20.100000000000001" customHeight="1" x14ac:dyDescent="0.3">
      <c r="J155" s="122"/>
      <c r="K155" s="123"/>
      <c r="L155" s="124"/>
      <c r="M155" s="118"/>
      <c r="N155" s="115"/>
      <c r="O155" s="118"/>
      <c r="P155" s="125"/>
      <c r="Q155" s="126"/>
      <c r="R155" s="126"/>
      <c r="S155" s="115"/>
      <c r="T155" s="118"/>
      <c r="U155" s="127"/>
      <c r="V155" s="111"/>
    </row>
    <row r="156" spans="10:22" ht="20.100000000000001" customHeight="1" x14ac:dyDescent="0.3">
      <c r="J156" s="122"/>
      <c r="K156" s="123"/>
      <c r="L156" s="124"/>
      <c r="M156" s="118"/>
      <c r="N156" s="115"/>
      <c r="O156" s="118"/>
      <c r="P156" s="125"/>
      <c r="Q156" s="126"/>
      <c r="R156" s="126"/>
      <c r="S156" s="115"/>
      <c r="T156" s="118"/>
      <c r="U156" s="127"/>
      <c r="V156" s="111"/>
    </row>
    <row r="157" spans="10:22" ht="20.100000000000001" customHeight="1" x14ac:dyDescent="0.3">
      <c r="J157" s="122"/>
      <c r="K157" s="123"/>
      <c r="L157" s="124"/>
      <c r="M157" s="118"/>
      <c r="N157" s="115"/>
      <c r="O157" s="118"/>
      <c r="P157" s="125"/>
      <c r="Q157" s="126"/>
      <c r="R157" s="126"/>
      <c r="S157" s="115"/>
      <c r="T157" s="118"/>
      <c r="U157" s="127"/>
      <c r="V157" s="111"/>
    </row>
    <row r="158" spans="10:22" ht="20.100000000000001" customHeight="1" x14ac:dyDescent="0.3">
      <c r="J158" s="122"/>
      <c r="K158" s="123"/>
      <c r="L158" s="124"/>
      <c r="M158" s="118"/>
      <c r="N158" s="115"/>
      <c r="O158" s="118"/>
      <c r="P158" s="125"/>
      <c r="Q158" s="126"/>
      <c r="R158" s="126"/>
      <c r="S158" s="115"/>
      <c r="T158" s="118"/>
      <c r="U158" s="127"/>
      <c r="V158" s="111"/>
    </row>
    <row r="159" spans="10:22" ht="20.100000000000001" customHeight="1" x14ac:dyDescent="0.3">
      <c r="J159" s="122"/>
      <c r="K159" s="123"/>
      <c r="L159" s="124"/>
      <c r="M159" s="118"/>
      <c r="N159" s="115"/>
      <c r="O159" s="118"/>
      <c r="P159" s="125"/>
      <c r="Q159" s="126"/>
      <c r="R159" s="126"/>
      <c r="S159" s="115"/>
      <c r="T159" s="118"/>
      <c r="U159" s="127"/>
      <c r="V159" s="111"/>
    </row>
    <row r="160" spans="10:22" ht="20.100000000000001" customHeight="1" x14ac:dyDescent="0.3">
      <c r="J160" s="122"/>
      <c r="K160" s="123"/>
      <c r="L160" s="124"/>
      <c r="M160" s="118"/>
      <c r="N160" s="115"/>
      <c r="O160" s="118"/>
      <c r="P160" s="125"/>
      <c r="Q160" s="126"/>
      <c r="R160" s="126"/>
      <c r="S160" s="115"/>
      <c r="T160" s="118"/>
      <c r="U160" s="127"/>
      <c r="V160" s="111"/>
    </row>
    <row r="161" spans="10:22" ht="20.100000000000001" customHeight="1" x14ac:dyDescent="0.3">
      <c r="J161" s="122"/>
      <c r="K161" s="123"/>
      <c r="L161" s="124"/>
      <c r="M161" s="118"/>
      <c r="N161" s="115"/>
      <c r="O161" s="118"/>
      <c r="P161" s="125"/>
      <c r="Q161" s="126"/>
      <c r="R161" s="126"/>
      <c r="S161" s="115"/>
      <c r="T161" s="118"/>
      <c r="U161" s="127"/>
      <c r="V161" s="111"/>
    </row>
    <row r="162" spans="10:22" ht="20.100000000000001" customHeight="1" x14ac:dyDescent="0.3">
      <c r="J162" s="122"/>
      <c r="K162" s="123"/>
      <c r="L162" s="124"/>
      <c r="M162" s="118"/>
      <c r="N162" s="115"/>
      <c r="O162" s="118"/>
      <c r="P162" s="125"/>
      <c r="Q162" s="126"/>
      <c r="R162" s="126"/>
      <c r="S162" s="115"/>
      <c r="T162" s="118"/>
      <c r="U162" s="127"/>
      <c r="V162" s="111"/>
    </row>
    <row r="163" spans="10:22" ht="20.100000000000001" customHeight="1" x14ac:dyDescent="0.3">
      <c r="J163" s="122"/>
      <c r="K163" s="123"/>
      <c r="L163" s="124"/>
      <c r="M163" s="118"/>
      <c r="N163" s="115"/>
      <c r="O163" s="118"/>
      <c r="P163" s="125"/>
      <c r="Q163" s="126"/>
      <c r="R163" s="126"/>
      <c r="S163" s="115"/>
      <c r="T163" s="118"/>
      <c r="U163" s="127"/>
      <c r="V163" s="111"/>
    </row>
    <row r="164" spans="10:22" ht="20.100000000000001" customHeight="1" x14ac:dyDescent="0.3">
      <c r="J164" s="122"/>
      <c r="K164" s="123"/>
      <c r="L164" s="124"/>
      <c r="M164" s="118"/>
      <c r="N164" s="115"/>
      <c r="O164" s="118"/>
      <c r="P164" s="125"/>
      <c r="Q164" s="126"/>
      <c r="R164" s="126"/>
      <c r="S164" s="115"/>
      <c r="T164" s="118"/>
      <c r="U164" s="127"/>
      <c r="V164" s="111"/>
    </row>
    <row r="165" spans="10:22" ht="20.100000000000001" customHeight="1" x14ac:dyDescent="0.3">
      <c r="J165" s="122"/>
      <c r="K165" s="123"/>
      <c r="L165" s="124"/>
      <c r="M165" s="118"/>
      <c r="N165" s="115"/>
      <c r="O165" s="118"/>
      <c r="P165" s="125"/>
      <c r="Q165" s="126"/>
      <c r="R165" s="126"/>
      <c r="S165" s="115"/>
      <c r="T165" s="118"/>
      <c r="U165" s="127"/>
      <c r="V165" s="111"/>
    </row>
    <row r="166" spans="10:22" ht="20.100000000000001" customHeight="1" x14ac:dyDescent="0.3">
      <c r="J166" s="122"/>
      <c r="K166" s="123"/>
      <c r="L166" s="124"/>
      <c r="M166" s="118"/>
      <c r="N166" s="115"/>
      <c r="O166" s="118"/>
      <c r="P166" s="125"/>
      <c r="Q166" s="126"/>
      <c r="R166" s="126"/>
      <c r="S166" s="115"/>
      <c r="T166" s="118"/>
      <c r="U166" s="127"/>
      <c r="V166" s="111"/>
    </row>
    <row r="167" spans="10:22" ht="20.100000000000001" customHeight="1" x14ac:dyDescent="0.3">
      <c r="J167" s="122"/>
      <c r="K167" s="123"/>
      <c r="L167" s="124"/>
      <c r="M167" s="118"/>
      <c r="N167" s="115"/>
      <c r="O167" s="118"/>
      <c r="P167" s="125"/>
      <c r="Q167" s="126"/>
      <c r="R167" s="126"/>
      <c r="S167" s="115"/>
      <c r="T167" s="118"/>
      <c r="U167" s="127"/>
      <c r="V167" s="111"/>
    </row>
    <row r="168" spans="10:22" ht="20.100000000000001" customHeight="1" x14ac:dyDescent="0.3">
      <c r="J168" s="122"/>
      <c r="K168" s="123"/>
      <c r="L168" s="124"/>
      <c r="M168" s="118"/>
      <c r="N168" s="115"/>
      <c r="O168" s="118"/>
      <c r="P168" s="125"/>
      <c r="Q168" s="126"/>
      <c r="R168" s="126"/>
      <c r="S168" s="115"/>
      <c r="T168" s="118"/>
      <c r="U168" s="127"/>
      <c r="V168" s="111"/>
    </row>
    <row r="169" spans="10:22" ht="20.100000000000001" customHeight="1" x14ac:dyDescent="0.3">
      <c r="J169" s="122"/>
      <c r="K169" s="123"/>
      <c r="L169" s="124"/>
      <c r="M169" s="118"/>
      <c r="N169" s="115"/>
      <c r="O169" s="118"/>
      <c r="P169" s="125"/>
      <c r="Q169" s="126"/>
      <c r="R169" s="126"/>
      <c r="S169" s="115"/>
      <c r="T169" s="118"/>
      <c r="U169" s="127"/>
      <c r="V169" s="111"/>
    </row>
    <row r="170" spans="10:22" ht="20.100000000000001" customHeight="1" x14ac:dyDescent="0.3">
      <c r="J170" s="122"/>
      <c r="K170" s="123"/>
      <c r="L170" s="124"/>
      <c r="M170" s="118"/>
      <c r="N170" s="115"/>
      <c r="O170" s="118"/>
      <c r="P170" s="125"/>
      <c r="Q170" s="126"/>
      <c r="R170" s="126"/>
      <c r="S170" s="115"/>
      <c r="T170" s="118"/>
      <c r="U170" s="127"/>
      <c r="V170" s="111"/>
    </row>
    <row r="171" spans="10:22" ht="20.100000000000001" customHeight="1" x14ac:dyDescent="0.3">
      <c r="J171" s="122"/>
      <c r="K171" s="123"/>
      <c r="L171" s="124"/>
      <c r="M171" s="118"/>
      <c r="N171" s="115"/>
      <c r="O171" s="118"/>
      <c r="P171" s="125"/>
      <c r="Q171" s="126"/>
      <c r="R171" s="126"/>
      <c r="S171" s="115"/>
      <c r="T171" s="118"/>
      <c r="U171" s="127"/>
      <c r="V171" s="111"/>
    </row>
    <row r="172" spans="10:22" ht="20.100000000000001" customHeight="1" x14ac:dyDescent="0.3">
      <c r="J172" s="122"/>
      <c r="K172" s="123"/>
      <c r="L172" s="124"/>
      <c r="M172" s="118"/>
      <c r="N172" s="115"/>
      <c r="O172" s="118"/>
      <c r="P172" s="125"/>
      <c r="Q172" s="126"/>
      <c r="R172" s="126"/>
      <c r="S172" s="115"/>
      <c r="T172" s="118"/>
      <c r="U172" s="127"/>
      <c r="V172" s="111"/>
    </row>
    <row r="173" spans="10:22" ht="20.100000000000001" customHeight="1" x14ac:dyDescent="0.3">
      <c r="J173" s="122"/>
      <c r="K173" s="123"/>
      <c r="L173" s="124"/>
      <c r="M173" s="118"/>
      <c r="N173" s="115"/>
      <c r="O173" s="118"/>
      <c r="P173" s="125"/>
      <c r="Q173" s="126"/>
      <c r="R173" s="126"/>
      <c r="S173" s="115"/>
      <c r="T173" s="118"/>
      <c r="U173" s="127"/>
      <c r="V173" s="111"/>
    </row>
    <row r="174" spans="10:22" ht="20.100000000000001" customHeight="1" x14ac:dyDescent="0.3">
      <c r="J174" s="122"/>
      <c r="K174" s="123"/>
      <c r="L174" s="124"/>
      <c r="M174" s="118"/>
      <c r="N174" s="115"/>
      <c r="O174" s="118"/>
      <c r="P174" s="125"/>
      <c r="Q174" s="126"/>
      <c r="R174" s="126"/>
      <c r="S174" s="115"/>
      <c r="T174" s="118"/>
      <c r="U174" s="127"/>
      <c r="V174" s="111"/>
    </row>
    <row r="175" spans="10:22" ht="20.100000000000001" customHeight="1" x14ac:dyDescent="0.3">
      <c r="J175" s="122"/>
      <c r="K175" s="123"/>
      <c r="L175" s="124"/>
      <c r="M175" s="118"/>
      <c r="N175" s="115"/>
      <c r="O175" s="118"/>
      <c r="P175" s="125"/>
      <c r="Q175" s="126"/>
      <c r="R175" s="126"/>
      <c r="S175" s="115"/>
      <c r="T175" s="118"/>
      <c r="U175" s="127"/>
      <c r="V175" s="111"/>
    </row>
    <row r="176" spans="10:22" ht="20.100000000000001" customHeight="1" x14ac:dyDescent="0.3">
      <c r="J176" s="122"/>
      <c r="K176" s="123"/>
      <c r="L176" s="124"/>
      <c r="M176" s="118"/>
      <c r="N176" s="115"/>
      <c r="O176" s="118"/>
      <c r="P176" s="125"/>
      <c r="Q176" s="126"/>
      <c r="R176" s="126"/>
      <c r="S176" s="115"/>
      <c r="T176" s="118"/>
      <c r="U176" s="127"/>
      <c r="V176" s="111"/>
    </row>
    <row r="177" spans="10:22" ht="20.100000000000001" customHeight="1" x14ac:dyDescent="0.3">
      <c r="J177" s="122"/>
      <c r="K177" s="123"/>
      <c r="L177" s="124"/>
      <c r="M177" s="118"/>
      <c r="N177" s="115"/>
      <c r="O177" s="118"/>
      <c r="P177" s="125"/>
      <c r="Q177" s="126"/>
      <c r="R177" s="126"/>
      <c r="S177" s="115"/>
      <c r="T177" s="118"/>
      <c r="U177" s="127"/>
      <c r="V177" s="111"/>
    </row>
    <row r="178" spans="10:22" ht="20.100000000000001" customHeight="1" x14ac:dyDescent="0.3">
      <c r="J178" s="122"/>
      <c r="K178" s="123"/>
      <c r="L178" s="124"/>
      <c r="M178" s="118"/>
      <c r="N178" s="115"/>
      <c r="O178" s="118"/>
      <c r="P178" s="125"/>
      <c r="Q178" s="126"/>
      <c r="R178" s="126"/>
      <c r="S178" s="115"/>
      <c r="T178" s="118"/>
      <c r="U178" s="127"/>
      <c r="V178" s="111"/>
    </row>
    <row r="179" spans="10:22" ht="20.100000000000001" customHeight="1" x14ac:dyDescent="0.3">
      <c r="J179" s="122"/>
      <c r="K179" s="123"/>
      <c r="L179" s="124"/>
      <c r="M179" s="118"/>
      <c r="N179" s="115"/>
      <c r="O179" s="118"/>
      <c r="P179" s="125"/>
      <c r="Q179" s="126"/>
      <c r="R179" s="126"/>
      <c r="S179" s="115"/>
      <c r="T179" s="118"/>
      <c r="U179" s="127"/>
      <c r="V179" s="111"/>
    </row>
    <row r="180" spans="10:22" ht="20.100000000000001" customHeight="1" x14ac:dyDescent="0.3">
      <c r="J180" s="122"/>
      <c r="K180" s="123"/>
      <c r="L180" s="124"/>
      <c r="M180" s="118"/>
      <c r="N180" s="115"/>
      <c r="O180" s="118"/>
      <c r="P180" s="125"/>
      <c r="Q180" s="126"/>
      <c r="R180" s="126"/>
      <c r="S180" s="115"/>
      <c r="T180" s="118"/>
      <c r="U180" s="127"/>
      <c r="V180" s="111"/>
    </row>
    <row r="181" spans="10:22" ht="20.100000000000001" customHeight="1" x14ac:dyDescent="0.3">
      <c r="J181" s="122"/>
      <c r="K181" s="123"/>
      <c r="L181" s="124"/>
      <c r="M181" s="118"/>
      <c r="N181" s="115"/>
      <c r="O181" s="118"/>
      <c r="P181" s="125"/>
      <c r="Q181" s="126"/>
      <c r="R181" s="126"/>
      <c r="S181" s="115"/>
      <c r="T181" s="118"/>
      <c r="U181" s="127"/>
      <c r="V181" s="111"/>
    </row>
    <row r="182" spans="10:22" ht="20.100000000000001" customHeight="1" x14ac:dyDescent="0.3">
      <c r="J182" s="122"/>
      <c r="K182" s="123"/>
      <c r="L182" s="124"/>
      <c r="M182" s="118"/>
      <c r="N182" s="115"/>
      <c r="O182" s="118"/>
      <c r="P182" s="125"/>
      <c r="Q182" s="126"/>
      <c r="R182" s="126"/>
      <c r="S182" s="115"/>
      <c r="T182" s="118"/>
      <c r="U182" s="127"/>
      <c r="V182" s="111"/>
    </row>
    <row r="183" spans="10:22" ht="20.100000000000001" customHeight="1" x14ac:dyDescent="0.3">
      <c r="J183" s="122"/>
      <c r="K183" s="123"/>
      <c r="L183" s="124"/>
      <c r="M183" s="118"/>
      <c r="N183" s="115"/>
      <c r="O183" s="118"/>
      <c r="P183" s="125"/>
      <c r="Q183" s="126"/>
      <c r="R183" s="126"/>
      <c r="S183" s="115"/>
      <c r="T183" s="118"/>
      <c r="U183" s="127"/>
      <c r="V183" s="111"/>
    </row>
    <row r="184" spans="10:22" ht="20.100000000000001" customHeight="1" x14ac:dyDescent="0.3">
      <c r="J184" s="122"/>
      <c r="K184" s="123"/>
      <c r="L184" s="124"/>
      <c r="M184" s="118"/>
      <c r="N184" s="115"/>
      <c r="O184" s="118"/>
      <c r="P184" s="125"/>
      <c r="Q184" s="126"/>
      <c r="R184" s="126"/>
      <c r="S184" s="115"/>
      <c r="T184" s="118"/>
      <c r="U184" s="127"/>
      <c r="V184" s="111"/>
    </row>
    <row r="185" spans="10:22" ht="20.100000000000001" customHeight="1" x14ac:dyDescent="0.3">
      <c r="J185" s="122"/>
      <c r="K185" s="123"/>
      <c r="L185" s="124"/>
      <c r="M185" s="118"/>
      <c r="N185" s="115"/>
      <c r="O185" s="118"/>
      <c r="P185" s="125"/>
      <c r="Q185" s="126"/>
      <c r="R185" s="126"/>
      <c r="S185" s="115"/>
      <c r="T185" s="118"/>
      <c r="U185" s="127"/>
      <c r="V185" s="111"/>
    </row>
    <row r="186" spans="10:22" ht="20.100000000000001" customHeight="1" x14ac:dyDescent="0.3">
      <c r="J186" s="122"/>
      <c r="K186" s="123"/>
      <c r="L186" s="124"/>
      <c r="M186" s="118"/>
      <c r="N186" s="115"/>
      <c r="O186" s="118"/>
      <c r="P186" s="125"/>
      <c r="Q186" s="126"/>
      <c r="R186" s="126"/>
      <c r="S186" s="115"/>
      <c r="T186" s="118"/>
      <c r="U186" s="127"/>
    </row>
    <row r="187" spans="10:22" ht="20.100000000000001" customHeight="1" x14ac:dyDescent="0.3">
      <c r="J187" s="122"/>
      <c r="K187" s="123"/>
      <c r="L187" s="124"/>
      <c r="M187" s="118"/>
      <c r="N187" s="115"/>
      <c r="O187" s="118"/>
      <c r="P187" s="125"/>
      <c r="Q187" s="126"/>
      <c r="R187" s="126"/>
      <c r="S187" s="115"/>
      <c r="T187" s="118"/>
      <c r="U187" s="127"/>
    </row>
    <row r="188" spans="10:22" ht="20.100000000000001" customHeight="1" x14ac:dyDescent="0.3">
      <c r="J188" s="122"/>
      <c r="K188" s="123"/>
      <c r="L188" s="124"/>
      <c r="M188" s="118"/>
      <c r="N188" s="115"/>
      <c r="O188" s="118"/>
      <c r="P188" s="125"/>
      <c r="Q188" s="126"/>
      <c r="R188" s="126"/>
      <c r="S188" s="115"/>
      <c r="T188" s="118"/>
      <c r="U188" s="127"/>
    </row>
    <row r="189" spans="10:22" ht="20.100000000000001" customHeight="1" x14ac:dyDescent="0.3">
      <c r="J189" s="122"/>
      <c r="K189" s="123"/>
      <c r="L189" s="124"/>
      <c r="M189" s="118"/>
      <c r="N189" s="115"/>
      <c r="O189" s="118"/>
      <c r="P189" s="125"/>
      <c r="Q189" s="126"/>
      <c r="R189" s="126"/>
      <c r="S189" s="115"/>
      <c r="T189" s="118"/>
      <c r="U189" s="127"/>
    </row>
    <row r="190" spans="10:22" ht="20.100000000000001" customHeight="1" x14ac:dyDescent="0.3">
      <c r="J190" s="122"/>
      <c r="K190" s="123"/>
      <c r="L190" s="124"/>
      <c r="M190" s="118"/>
      <c r="N190" s="115"/>
      <c r="O190" s="118"/>
      <c r="P190" s="125"/>
      <c r="Q190" s="126"/>
      <c r="R190" s="126"/>
      <c r="S190" s="115"/>
      <c r="T190" s="118"/>
      <c r="U190" s="127"/>
    </row>
    <row r="191" spans="10:22" ht="20.100000000000001" customHeight="1" x14ac:dyDescent="0.3">
      <c r="J191" s="122"/>
      <c r="K191" s="123"/>
      <c r="L191" s="124"/>
      <c r="M191" s="118"/>
      <c r="N191" s="115"/>
      <c r="O191" s="118"/>
      <c r="P191" s="125"/>
      <c r="Q191" s="126"/>
      <c r="R191" s="126"/>
      <c r="S191" s="115"/>
      <c r="T191" s="118"/>
      <c r="U191" s="127"/>
    </row>
    <row r="192" spans="10:22" ht="20.100000000000001" customHeight="1" x14ac:dyDescent="0.3">
      <c r="J192" s="122"/>
      <c r="K192" s="123"/>
      <c r="L192" s="124"/>
      <c r="M192" s="118"/>
      <c r="N192" s="115"/>
      <c r="O192" s="118"/>
      <c r="P192" s="125"/>
      <c r="Q192" s="126"/>
      <c r="R192" s="126"/>
      <c r="S192" s="115"/>
      <c r="T192" s="118"/>
      <c r="U192" s="127"/>
    </row>
    <row r="193" spans="10:21" ht="20.100000000000001" customHeight="1" x14ac:dyDescent="0.3">
      <c r="J193" s="122"/>
      <c r="K193" s="123"/>
      <c r="L193" s="124"/>
      <c r="M193" s="118"/>
      <c r="N193" s="115"/>
      <c r="O193" s="118"/>
      <c r="P193" s="125"/>
      <c r="Q193" s="126"/>
      <c r="R193" s="126"/>
      <c r="S193" s="115"/>
      <c r="T193" s="118"/>
      <c r="U193" s="127"/>
    </row>
    <row r="194" spans="10:21" ht="20.100000000000001" customHeight="1" x14ac:dyDescent="0.3">
      <c r="J194" s="122"/>
      <c r="K194" s="123"/>
      <c r="L194" s="124"/>
      <c r="M194" s="118"/>
      <c r="N194" s="115"/>
      <c r="O194" s="118"/>
      <c r="P194" s="125"/>
      <c r="Q194" s="126"/>
      <c r="R194" s="126"/>
      <c r="S194" s="115"/>
      <c r="T194" s="118"/>
      <c r="U194" s="127"/>
    </row>
    <row r="195" spans="10:21" ht="20.100000000000001" customHeight="1" x14ac:dyDescent="0.3">
      <c r="J195" s="122"/>
      <c r="K195" s="123"/>
      <c r="L195" s="124"/>
      <c r="M195" s="118"/>
      <c r="N195" s="115"/>
      <c r="O195" s="118"/>
      <c r="P195" s="125"/>
      <c r="Q195" s="126"/>
      <c r="R195" s="126"/>
      <c r="S195" s="115"/>
      <c r="T195" s="118"/>
      <c r="U195" s="127"/>
    </row>
    <row r="196" spans="10:21" ht="20.100000000000001" customHeight="1" x14ac:dyDescent="0.3">
      <c r="J196" s="122"/>
      <c r="K196" s="123"/>
      <c r="L196" s="124"/>
      <c r="M196" s="118"/>
      <c r="N196" s="115"/>
      <c r="O196" s="118"/>
      <c r="P196" s="125"/>
      <c r="Q196" s="126"/>
      <c r="R196" s="126"/>
      <c r="S196" s="115"/>
      <c r="T196" s="118"/>
      <c r="U196" s="127"/>
    </row>
    <row r="197" spans="10:21" ht="20.100000000000001" customHeight="1" x14ac:dyDescent="0.3">
      <c r="J197" s="122"/>
      <c r="K197" s="123"/>
      <c r="L197" s="124"/>
      <c r="M197" s="118"/>
      <c r="N197" s="115"/>
      <c r="O197" s="118"/>
      <c r="P197" s="125"/>
      <c r="Q197" s="126"/>
      <c r="R197" s="126"/>
      <c r="S197" s="115"/>
      <c r="T197" s="118"/>
      <c r="U197" s="127"/>
    </row>
    <row r="198" spans="10:21" ht="20.100000000000001" customHeight="1" x14ac:dyDescent="0.3">
      <c r="J198" s="122"/>
      <c r="K198" s="123"/>
      <c r="L198" s="124"/>
      <c r="M198" s="118"/>
      <c r="N198" s="115"/>
      <c r="O198" s="118"/>
      <c r="P198" s="125"/>
      <c r="Q198" s="126"/>
      <c r="R198" s="126"/>
      <c r="S198" s="115"/>
      <c r="T198" s="118"/>
      <c r="U198" s="127"/>
    </row>
    <row r="199" spans="10:21" ht="20.100000000000001" customHeight="1" x14ac:dyDescent="0.3">
      <c r="J199" s="122"/>
      <c r="K199" s="123"/>
      <c r="L199" s="124"/>
      <c r="M199" s="118"/>
      <c r="N199" s="115"/>
      <c r="O199" s="118"/>
      <c r="P199" s="125"/>
      <c r="Q199" s="126"/>
      <c r="R199" s="126"/>
      <c r="S199" s="115"/>
      <c r="T199" s="118"/>
      <c r="U199" s="127"/>
    </row>
    <row r="200" spans="10:21" ht="20.100000000000001" customHeight="1" x14ac:dyDescent="0.3">
      <c r="J200" s="122"/>
      <c r="K200" s="123"/>
      <c r="L200" s="124"/>
      <c r="M200" s="118"/>
      <c r="N200" s="115"/>
      <c r="O200" s="118"/>
      <c r="P200" s="125"/>
      <c r="Q200" s="126"/>
      <c r="R200" s="126"/>
      <c r="S200" s="115"/>
      <c r="T200" s="118"/>
      <c r="U200" s="127"/>
    </row>
    <row r="201" spans="10:21" ht="20.100000000000001" customHeight="1" x14ac:dyDescent="0.3">
      <c r="J201" s="122"/>
      <c r="K201" s="123"/>
      <c r="L201" s="124"/>
      <c r="M201" s="118"/>
      <c r="N201" s="115"/>
      <c r="O201" s="118"/>
      <c r="P201" s="125"/>
      <c r="Q201" s="126"/>
      <c r="R201" s="126"/>
      <c r="S201" s="115"/>
      <c r="T201" s="118"/>
      <c r="U201" s="127"/>
    </row>
    <row r="202" spans="10:21" ht="20.100000000000001" customHeight="1" x14ac:dyDescent="0.3">
      <c r="J202" s="122"/>
      <c r="K202" s="123"/>
      <c r="L202" s="124"/>
      <c r="M202" s="118"/>
      <c r="N202" s="115"/>
      <c r="O202" s="118"/>
      <c r="P202" s="125"/>
      <c r="Q202" s="126"/>
      <c r="R202" s="126"/>
      <c r="S202" s="115"/>
      <c r="T202" s="118"/>
      <c r="U202" s="127"/>
    </row>
    <row r="203" spans="10:21" ht="20.100000000000001" customHeight="1" x14ac:dyDescent="0.3">
      <c r="J203" s="122"/>
      <c r="K203" s="123"/>
      <c r="L203" s="124"/>
      <c r="M203" s="118"/>
      <c r="N203" s="115"/>
      <c r="O203" s="118"/>
      <c r="P203" s="125"/>
      <c r="Q203" s="126"/>
      <c r="R203" s="126"/>
      <c r="S203" s="115"/>
      <c r="T203" s="118"/>
      <c r="U203" s="127"/>
    </row>
    <row r="204" spans="10:21" ht="20.100000000000001" customHeight="1" x14ac:dyDescent="0.3">
      <c r="J204" s="122"/>
      <c r="K204" s="123"/>
      <c r="L204" s="124"/>
      <c r="M204" s="118"/>
      <c r="N204" s="115"/>
      <c r="O204" s="118"/>
      <c r="P204" s="125"/>
      <c r="Q204" s="126"/>
      <c r="R204" s="126"/>
      <c r="S204" s="115"/>
      <c r="T204" s="118"/>
      <c r="U204" s="127"/>
    </row>
    <row r="205" spans="10:21" ht="20.100000000000001" customHeight="1" x14ac:dyDescent="0.3">
      <c r="J205" s="122"/>
      <c r="K205" s="123"/>
      <c r="L205" s="124"/>
      <c r="M205" s="118"/>
      <c r="N205" s="115"/>
      <c r="O205" s="118"/>
      <c r="P205" s="125"/>
      <c r="Q205" s="126"/>
      <c r="R205" s="126"/>
      <c r="S205" s="115"/>
      <c r="T205" s="118"/>
      <c r="U205" s="127"/>
    </row>
    <row r="206" spans="10:21" ht="20.100000000000001" customHeight="1" x14ac:dyDescent="0.3">
      <c r="J206" s="122"/>
      <c r="K206" s="123"/>
      <c r="L206" s="124"/>
      <c r="M206" s="118"/>
      <c r="N206" s="115"/>
      <c r="O206" s="118"/>
      <c r="P206" s="125"/>
      <c r="Q206" s="126"/>
      <c r="R206" s="126"/>
      <c r="S206" s="115"/>
      <c r="T206" s="118"/>
      <c r="U206" s="127"/>
    </row>
    <row r="207" spans="10:21" ht="20.100000000000001" customHeight="1" x14ac:dyDescent="0.3">
      <c r="J207" s="122"/>
      <c r="K207" s="123"/>
      <c r="L207" s="124"/>
      <c r="M207" s="118"/>
      <c r="N207" s="115"/>
      <c r="O207" s="118"/>
      <c r="P207" s="125"/>
      <c r="Q207" s="126"/>
      <c r="R207" s="126"/>
      <c r="S207" s="115"/>
      <c r="T207" s="118"/>
      <c r="U207" s="127"/>
    </row>
    <row r="208" spans="10:21" ht="20.100000000000001" customHeight="1" x14ac:dyDescent="0.3">
      <c r="J208" s="122"/>
      <c r="K208" s="123"/>
      <c r="L208" s="124"/>
      <c r="M208" s="118"/>
      <c r="N208" s="115"/>
      <c r="O208" s="118"/>
      <c r="P208" s="125"/>
      <c r="Q208" s="126"/>
      <c r="R208" s="126"/>
      <c r="S208" s="115"/>
      <c r="T208" s="118"/>
      <c r="U208" s="127"/>
    </row>
    <row r="209" spans="10:21" ht="20.100000000000001" customHeight="1" x14ac:dyDescent="0.3">
      <c r="J209" s="122"/>
      <c r="K209" s="123"/>
      <c r="L209" s="124"/>
      <c r="M209" s="118"/>
      <c r="N209" s="115"/>
      <c r="O209" s="118"/>
      <c r="P209" s="125"/>
      <c r="Q209" s="126"/>
      <c r="R209" s="126"/>
      <c r="S209" s="115"/>
      <c r="T209" s="118"/>
      <c r="U209" s="127"/>
    </row>
    <row r="210" spans="10:21" ht="20.100000000000001" customHeight="1" x14ac:dyDescent="0.3">
      <c r="J210" s="122"/>
      <c r="K210" s="123"/>
      <c r="L210" s="124"/>
      <c r="M210" s="118"/>
      <c r="N210" s="115"/>
      <c r="O210" s="118"/>
      <c r="P210" s="125"/>
      <c r="Q210" s="126"/>
      <c r="R210" s="126"/>
      <c r="S210" s="115"/>
      <c r="T210" s="118"/>
      <c r="U210" s="127"/>
    </row>
    <row r="211" spans="10:21" ht="20.100000000000001" customHeight="1" x14ac:dyDescent="0.3">
      <c r="J211" s="122"/>
      <c r="K211" s="123"/>
      <c r="L211" s="124"/>
      <c r="M211" s="118"/>
      <c r="N211" s="115"/>
      <c r="O211" s="118"/>
      <c r="P211" s="125"/>
      <c r="Q211" s="126"/>
      <c r="R211" s="126"/>
      <c r="S211" s="115"/>
      <c r="T211" s="118"/>
      <c r="U211" s="127"/>
    </row>
    <row r="212" spans="10:21" ht="20.100000000000001" customHeight="1" x14ac:dyDescent="0.3">
      <c r="J212" s="122"/>
      <c r="K212" s="123"/>
      <c r="L212" s="124"/>
      <c r="M212" s="118"/>
      <c r="N212" s="115"/>
      <c r="O212" s="118"/>
      <c r="P212" s="125"/>
      <c r="Q212" s="126"/>
      <c r="R212" s="126"/>
      <c r="S212" s="115"/>
      <c r="T212" s="118"/>
      <c r="U212" s="127"/>
    </row>
    <row r="213" spans="10:21" ht="20.100000000000001" customHeight="1" x14ac:dyDescent="0.3">
      <c r="J213" s="122"/>
      <c r="K213" s="123"/>
      <c r="L213" s="124"/>
      <c r="M213" s="118"/>
      <c r="N213" s="115"/>
      <c r="O213" s="118"/>
      <c r="P213" s="125"/>
      <c r="Q213" s="126"/>
      <c r="R213" s="126"/>
      <c r="S213" s="115"/>
      <c r="T213" s="118"/>
      <c r="U213" s="127"/>
    </row>
    <row r="214" spans="10:21" ht="20.100000000000001" customHeight="1" x14ac:dyDescent="0.3">
      <c r="J214" s="122"/>
      <c r="K214" s="123"/>
      <c r="L214" s="124"/>
      <c r="M214" s="118"/>
      <c r="N214" s="115"/>
      <c r="O214" s="118"/>
      <c r="P214" s="125"/>
      <c r="Q214" s="126"/>
      <c r="R214" s="126"/>
      <c r="S214" s="115"/>
      <c r="T214" s="118"/>
      <c r="U214" s="127"/>
    </row>
    <row r="215" spans="10:21" ht="20.100000000000001" customHeight="1" x14ac:dyDescent="0.3">
      <c r="J215" s="122"/>
      <c r="K215" s="123"/>
      <c r="L215" s="124"/>
      <c r="M215" s="118"/>
      <c r="N215" s="115"/>
      <c r="O215" s="118"/>
      <c r="P215" s="125"/>
      <c r="Q215" s="126"/>
      <c r="R215" s="126"/>
      <c r="S215" s="115"/>
      <c r="T215" s="118"/>
      <c r="U215" s="127"/>
    </row>
    <row r="216" spans="10:21" ht="20.100000000000001" customHeight="1" x14ac:dyDescent="0.3">
      <c r="J216" s="122"/>
      <c r="K216" s="123"/>
      <c r="L216" s="124"/>
      <c r="M216" s="118"/>
      <c r="N216" s="115"/>
      <c r="O216" s="118"/>
      <c r="P216" s="125"/>
      <c r="Q216" s="126"/>
      <c r="R216" s="126"/>
      <c r="S216" s="115"/>
      <c r="T216" s="118"/>
      <c r="U216" s="127"/>
    </row>
    <row r="217" spans="10:21" ht="20.100000000000001" customHeight="1" x14ac:dyDescent="0.3">
      <c r="J217" s="122"/>
      <c r="K217" s="123"/>
      <c r="L217" s="124"/>
      <c r="M217" s="118"/>
      <c r="N217" s="115"/>
      <c r="O217" s="118"/>
      <c r="P217" s="125"/>
      <c r="Q217" s="126"/>
      <c r="R217" s="126"/>
      <c r="S217" s="115"/>
      <c r="T217" s="118"/>
      <c r="U217" s="127"/>
    </row>
    <row r="218" spans="10:21" ht="20.100000000000001" customHeight="1" x14ac:dyDescent="0.3">
      <c r="J218" s="122"/>
      <c r="K218" s="123"/>
      <c r="L218" s="124"/>
      <c r="M218" s="118"/>
      <c r="N218" s="115"/>
      <c r="O218" s="118"/>
      <c r="P218" s="125"/>
      <c r="Q218" s="126"/>
      <c r="R218" s="126"/>
      <c r="S218" s="115"/>
      <c r="T218" s="118"/>
      <c r="U218" s="127"/>
    </row>
    <row r="219" spans="10:21" ht="20.100000000000001" customHeight="1" x14ac:dyDescent="0.3">
      <c r="J219" s="122"/>
      <c r="K219" s="123"/>
      <c r="L219" s="124"/>
      <c r="M219" s="118"/>
      <c r="N219" s="115"/>
      <c r="O219" s="118"/>
      <c r="P219" s="125"/>
      <c r="Q219" s="126"/>
      <c r="R219" s="126"/>
      <c r="S219" s="115"/>
      <c r="T219" s="118"/>
      <c r="U219" s="127"/>
    </row>
    <row r="220" spans="10:21" ht="20.100000000000001" customHeight="1" x14ac:dyDescent="0.3">
      <c r="J220" s="122"/>
      <c r="K220" s="123"/>
      <c r="L220" s="124"/>
      <c r="M220" s="118"/>
      <c r="N220" s="115"/>
      <c r="O220" s="118"/>
      <c r="P220" s="125"/>
      <c r="Q220" s="126"/>
      <c r="R220" s="126"/>
      <c r="S220" s="115"/>
      <c r="T220" s="118"/>
      <c r="U220" s="127"/>
    </row>
    <row r="221" spans="10:21" ht="20.100000000000001" customHeight="1" x14ac:dyDescent="0.3">
      <c r="J221" s="122"/>
      <c r="K221" s="123"/>
      <c r="L221" s="124"/>
      <c r="M221" s="118"/>
      <c r="N221" s="115"/>
      <c r="O221" s="118"/>
      <c r="P221" s="125"/>
      <c r="Q221" s="126"/>
      <c r="R221" s="126"/>
      <c r="S221" s="115"/>
      <c r="T221" s="118"/>
      <c r="U221" s="127"/>
    </row>
    <row r="222" spans="10:21" ht="20.100000000000001" customHeight="1" x14ac:dyDescent="0.3">
      <c r="J222" s="122"/>
      <c r="K222" s="123"/>
      <c r="L222" s="124"/>
      <c r="M222" s="118"/>
      <c r="N222" s="115"/>
      <c r="O222" s="118"/>
      <c r="P222" s="125"/>
      <c r="Q222" s="126"/>
      <c r="R222" s="126"/>
      <c r="S222" s="115"/>
      <c r="T222" s="118"/>
      <c r="U222" s="127"/>
    </row>
    <row r="223" spans="10:21" ht="20.100000000000001" customHeight="1" x14ac:dyDescent="0.3">
      <c r="J223" s="122"/>
      <c r="K223" s="123"/>
      <c r="L223" s="124"/>
      <c r="M223" s="118"/>
      <c r="N223" s="115"/>
      <c r="O223" s="118"/>
      <c r="P223" s="125"/>
      <c r="Q223" s="126"/>
      <c r="R223" s="126"/>
      <c r="S223" s="115"/>
      <c r="T223" s="118"/>
      <c r="U223" s="127"/>
    </row>
    <row r="224" spans="10:21" ht="20.100000000000001" customHeight="1" x14ac:dyDescent="0.3">
      <c r="J224" s="122"/>
      <c r="K224" s="123"/>
      <c r="L224" s="124"/>
      <c r="M224" s="118"/>
      <c r="N224" s="115"/>
      <c r="O224" s="118"/>
      <c r="P224" s="125"/>
      <c r="Q224" s="126"/>
      <c r="R224" s="126"/>
      <c r="S224" s="115"/>
      <c r="T224" s="118"/>
      <c r="U224" s="127"/>
    </row>
    <row r="225" spans="10:21" ht="20.100000000000001" customHeight="1" x14ac:dyDescent="0.3">
      <c r="J225" s="122"/>
      <c r="K225" s="123"/>
      <c r="L225" s="124"/>
      <c r="M225" s="118"/>
      <c r="N225" s="115"/>
      <c r="O225" s="118"/>
      <c r="P225" s="125"/>
      <c r="Q225" s="126"/>
      <c r="R225" s="126"/>
      <c r="S225" s="115"/>
      <c r="T225" s="118"/>
      <c r="U225" s="127"/>
    </row>
    <row r="226" spans="10:21" ht="20.100000000000001" customHeight="1" x14ac:dyDescent="0.3">
      <c r="J226" s="122"/>
      <c r="K226" s="123"/>
      <c r="L226" s="124"/>
      <c r="M226" s="118"/>
      <c r="N226" s="115"/>
      <c r="O226" s="118"/>
      <c r="P226" s="125"/>
      <c r="Q226" s="126"/>
      <c r="R226" s="126"/>
      <c r="S226" s="115"/>
      <c r="T226" s="118"/>
      <c r="U226" s="127"/>
    </row>
    <row r="227" spans="10:21" ht="20.100000000000001" customHeight="1" x14ac:dyDescent="0.3">
      <c r="J227" s="122"/>
      <c r="K227" s="123"/>
      <c r="L227" s="124"/>
      <c r="M227" s="118"/>
      <c r="N227" s="115"/>
      <c r="O227" s="118"/>
      <c r="P227" s="125"/>
      <c r="Q227" s="126"/>
      <c r="R227" s="126"/>
      <c r="S227" s="115"/>
      <c r="T227" s="118"/>
      <c r="U227" s="127"/>
    </row>
    <row r="228" spans="10:21" ht="20.100000000000001" customHeight="1" x14ac:dyDescent="0.3">
      <c r="J228" s="122"/>
      <c r="K228" s="123"/>
      <c r="L228" s="124"/>
      <c r="M228" s="118"/>
      <c r="N228" s="115"/>
      <c r="O228" s="118"/>
      <c r="P228" s="125"/>
      <c r="Q228" s="126"/>
      <c r="R228" s="126"/>
      <c r="S228" s="115"/>
      <c r="T228" s="118"/>
      <c r="U228" s="127"/>
    </row>
    <row r="229" spans="10:21" ht="20.100000000000001" customHeight="1" x14ac:dyDescent="0.3">
      <c r="J229" s="122"/>
      <c r="K229" s="123"/>
      <c r="L229" s="124"/>
      <c r="M229" s="118"/>
      <c r="N229" s="115"/>
      <c r="O229" s="118"/>
      <c r="P229" s="125"/>
      <c r="Q229" s="126"/>
      <c r="R229" s="126"/>
      <c r="S229" s="115"/>
      <c r="T229" s="118"/>
      <c r="U229" s="127"/>
    </row>
  </sheetData>
  <mergeCells count="6">
    <mergeCell ref="D8:H8"/>
    <mergeCell ref="B2:H2"/>
    <mergeCell ref="B3:H3"/>
    <mergeCell ref="D5:H5"/>
    <mergeCell ref="D6:H6"/>
    <mergeCell ref="D7:H7"/>
  </mergeCells>
  <dataValidations count="1">
    <dataValidation type="list" allowBlank="1" showInputMessage="1" showErrorMessage="1" sqref="U9" xr:uid="{EF5F90D0-D60B-42C1-804B-7D4A985FB8A1}">
      <formula1>$V$12:$V$40</formula1>
    </dataValidation>
  </dataValidations>
  <pageMargins left="0.39370078740157483" right="0.39370078740157483" top="0.59055118110236227" bottom="0.59055118110236227" header="0.31496062992125984" footer="0.31496062992125984"/>
  <pageSetup paperSize="256" scale="83" fitToHeight="0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CC3C9-0434-4432-BF64-8502C54BC6EE}">
  <sheetPr>
    <tabColor rgb="FF92D050"/>
    <pageSetUpPr fitToPage="1"/>
  </sheetPr>
  <dimension ref="A1:V236"/>
  <sheetViews>
    <sheetView topLeftCell="A79" zoomScaleNormal="100" workbookViewId="0">
      <selection activeCell="M104" sqref="M104"/>
    </sheetView>
  </sheetViews>
  <sheetFormatPr defaultColWidth="9.21875" defaultRowHeight="19.05" customHeight="1" x14ac:dyDescent="0.3"/>
  <cols>
    <col min="1" max="1" width="11.21875" style="162" bestFit="1" customWidth="1"/>
    <col min="2" max="2" width="14.21875" style="162" bestFit="1" customWidth="1"/>
    <col min="3" max="3" width="6.77734375" style="162" bestFit="1" customWidth="1"/>
    <col min="4" max="4" width="8" style="116" bestFit="1" customWidth="1"/>
    <col min="5" max="5" width="48" style="116" bestFit="1" customWidth="1"/>
    <col min="6" max="8" width="13.77734375" style="123" customWidth="1"/>
    <col min="9" max="9" width="2" style="116" bestFit="1" customWidth="1"/>
    <col min="10" max="10" width="4" style="116" bestFit="1" customWidth="1"/>
    <col min="11" max="11" width="4.44140625" style="116" bestFit="1" customWidth="1"/>
    <col min="12" max="12" width="13" style="116" bestFit="1" customWidth="1"/>
    <col min="13" max="13" width="18.21875" style="116" bestFit="1" customWidth="1"/>
    <col min="14" max="14" width="39" style="116" bestFit="1" customWidth="1"/>
    <col min="15" max="15" width="4.21875" style="116" bestFit="1" customWidth="1"/>
    <col min="16" max="16" width="34" style="116" bestFit="1" customWidth="1"/>
    <col min="17" max="17" width="20.21875" style="116" bestFit="1" customWidth="1"/>
    <col min="18" max="18" width="21.21875" style="116" bestFit="1" customWidth="1"/>
    <col min="19" max="19" width="8" style="116" bestFit="1" customWidth="1"/>
    <col min="20" max="20" width="6.77734375" style="116" bestFit="1" customWidth="1"/>
    <col min="21" max="21" width="63.21875" style="116" bestFit="1" customWidth="1"/>
    <col min="22" max="22" width="6.77734375" style="116" bestFit="1" customWidth="1"/>
    <col min="23" max="16384" width="9.21875" style="116"/>
  </cols>
  <sheetData>
    <row r="1" spans="1:22" ht="19.05" hidden="1" customHeight="1" x14ac:dyDescent="0.3">
      <c r="B1" s="105" t="s">
        <v>6</v>
      </c>
      <c r="C1" s="105" t="s">
        <v>7</v>
      </c>
      <c r="D1" s="105" t="s">
        <v>8</v>
      </c>
      <c r="E1" s="105" t="s">
        <v>9</v>
      </c>
      <c r="F1" s="106" t="s">
        <v>10</v>
      </c>
      <c r="G1" s="106" t="s">
        <v>11</v>
      </c>
      <c r="H1" s="107" t="s">
        <v>12</v>
      </c>
      <c r="I1" s="116">
        <v>1</v>
      </c>
      <c r="J1" s="108" t="s">
        <v>38</v>
      </c>
      <c r="K1" s="108" t="s">
        <v>39</v>
      </c>
      <c r="L1" s="109" t="s">
        <v>40</v>
      </c>
      <c r="M1" s="110" t="s">
        <v>41</v>
      </c>
      <c r="N1" s="110" t="s">
        <v>42</v>
      </c>
      <c r="O1" s="110" t="s">
        <v>43</v>
      </c>
      <c r="P1" s="110" t="s">
        <v>44</v>
      </c>
      <c r="Q1" s="110" t="s">
        <v>45</v>
      </c>
      <c r="R1" s="110" t="s">
        <v>46</v>
      </c>
      <c r="S1" s="110" t="s">
        <v>47</v>
      </c>
      <c r="T1" s="110" t="s">
        <v>48</v>
      </c>
      <c r="U1" s="110" t="s">
        <v>49</v>
      </c>
      <c r="V1" s="111" t="s">
        <v>37</v>
      </c>
    </row>
    <row r="2" spans="1:22" ht="19.05" customHeight="1" x14ac:dyDescent="0.3">
      <c r="B2" s="249" t="s">
        <v>51</v>
      </c>
      <c r="C2" s="249"/>
      <c r="D2" s="249"/>
      <c r="E2" s="249"/>
      <c r="F2" s="249"/>
      <c r="G2" s="249"/>
      <c r="H2" s="249"/>
    </row>
    <row r="3" spans="1:22" ht="19.05" customHeight="1" x14ac:dyDescent="0.3">
      <c r="B3" s="249" t="s">
        <v>273</v>
      </c>
      <c r="C3" s="249"/>
      <c r="D3" s="249"/>
      <c r="E3" s="249"/>
      <c r="F3" s="249"/>
      <c r="G3" s="249"/>
      <c r="H3" s="249"/>
    </row>
    <row r="4" spans="1:22" ht="19.05" customHeight="1" x14ac:dyDescent="0.3">
      <c r="B4" s="1"/>
      <c r="C4" s="1"/>
      <c r="D4" s="1"/>
      <c r="E4" s="1"/>
      <c r="F4" s="11"/>
      <c r="G4" s="11"/>
      <c r="H4" s="11"/>
    </row>
    <row r="5" spans="1:22" ht="19.05" customHeight="1" x14ac:dyDescent="0.3">
      <c r="B5" s="12" t="s">
        <v>0</v>
      </c>
      <c r="C5" s="1"/>
      <c r="D5" s="251" t="s">
        <v>13</v>
      </c>
      <c r="E5" s="251"/>
      <c r="F5" s="251"/>
      <c r="G5" s="251"/>
      <c r="H5" s="251"/>
    </row>
    <row r="6" spans="1:22" ht="19.05" customHeight="1" x14ac:dyDescent="0.3">
      <c r="B6" s="12" t="s">
        <v>1</v>
      </c>
      <c r="C6" s="1"/>
      <c r="D6" s="251" t="s">
        <v>14</v>
      </c>
      <c r="E6" s="251"/>
      <c r="F6" s="251"/>
      <c r="G6" s="251"/>
      <c r="H6" s="251"/>
    </row>
    <row r="7" spans="1:22" ht="19.05" customHeight="1" x14ac:dyDescent="0.3">
      <c r="B7" s="12" t="s">
        <v>2</v>
      </c>
      <c r="C7" s="1"/>
      <c r="D7" s="251" t="s">
        <v>3</v>
      </c>
      <c r="E7" s="251"/>
      <c r="F7" s="251"/>
      <c r="G7" s="251"/>
      <c r="H7" s="251"/>
      <c r="I7" s="151"/>
    </row>
    <row r="8" spans="1:22" ht="19.05" customHeight="1" x14ac:dyDescent="0.3">
      <c r="B8" s="12" t="s">
        <v>4</v>
      </c>
      <c r="C8" s="1"/>
      <c r="D8" s="251" t="s">
        <v>5</v>
      </c>
      <c r="E8" s="251"/>
      <c r="F8" s="251"/>
      <c r="G8" s="251"/>
      <c r="H8" s="251"/>
      <c r="I8" s="152"/>
    </row>
    <row r="9" spans="1:22" ht="19.05" customHeight="1" x14ac:dyDescent="0.3">
      <c r="B9" s="219"/>
      <c r="C9" s="219"/>
      <c r="D9" s="219"/>
      <c r="E9" s="220"/>
      <c r="F9" s="221"/>
      <c r="G9" s="222"/>
      <c r="H9" s="221"/>
      <c r="J9" s="115"/>
      <c r="L9" s="154">
        <v>2</v>
      </c>
      <c r="M9" s="118"/>
      <c r="N9" s="115"/>
      <c r="O9" s="115"/>
      <c r="P9" s="115"/>
      <c r="Q9" s="115"/>
      <c r="R9" s="115"/>
      <c r="S9" s="115"/>
      <c r="T9" s="111" t="s">
        <v>37</v>
      </c>
      <c r="U9" s="115"/>
      <c r="V9" s="115"/>
    </row>
    <row r="10" spans="1:22" s="187" customFormat="1" ht="27.6" x14ac:dyDescent="0.3">
      <c r="A10" s="218"/>
      <c r="B10" s="119" t="s">
        <v>6</v>
      </c>
      <c r="C10" s="119" t="s">
        <v>7</v>
      </c>
      <c r="D10" s="119" t="s">
        <v>8</v>
      </c>
      <c r="E10" s="119" t="s">
        <v>9</v>
      </c>
      <c r="F10" s="120" t="s">
        <v>80</v>
      </c>
      <c r="G10" s="120" t="s">
        <v>79</v>
      </c>
      <c r="H10" s="121" t="s">
        <v>12</v>
      </c>
      <c r="J10" s="197" t="s">
        <v>38</v>
      </c>
      <c r="K10" s="197" t="s">
        <v>39</v>
      </c>
      <c r="L10" s="198" t="s">
        <v>40</v>
      </c>
      <c r="M10" s="199" t="s">
        <v>41</v>
      </c>
      <c r="N10" s="199" t="s">
        <v>42</v>
      </c>
      <c r="O10" s="199" t="s">
        <v>43</v>
      </c>
      <c r="P10" s="199" t="s">
        <v>44</v>
      </c>
      <c r="Q10" s="199" t="s">
        <v>45</v>
      </c>
      <c r="R10" s="199" t="s">
        <v>46</v>
      </c>
      <c r="S10" s="199" t="s">
        <v>47</v>
      </c>
      <c r="T10" s="199" t="s">
        <v>48</v>
      </c>
      <c r="U10" s="199" t="s">
        <v>49</v>
      </c>
      <c r="V10" s="195" t="s">
        <v>37</v>
      </c>
    </row>
    <row r="11" spans="1:22" ht="19.05" customHeight="1" x14ac:dyDescent="0.3">
      <c r="B11" s="104">
        <v>46174</v>
      </c>
      <c r="C11" s="155"/>
      <c r="D11" s="155"/>
      <c r="E11" s="156" t="s">
        <v>124</v>
      </c>
      <c r="F11" s="102">
        <f>'MEI26'!H81</f>
        <v>54689425.290000044</v>
      </c>
      <c r="G11" s="157"/>
      <c r="H11" s="102">
        <f>F11</f>
        <v>54689425.290000044</v>
      </c>
      <c r="J11" s="122">
        <f>D11</f>
        <v>0</v>
      </c>
      <c r="K11" s="123">
        <f>DAY(B11)</f>
        <v>1</v>
      </c>
      <c r="L11" s="124" t="str">
        <f>PROPER(TRIM(MID(SUBSTITUTE($B$3," ",REPT(" ",99)),99*INT((LEN($B$3)-LEN(SUBSTITUTE($B$3," ","")))/2),99)))</f>
        <v>Juni</v>
      </c>
      <c r="M11" s="118" t="str">
        <f>IF(J11&lt;1," ","JV-KB/TK-"&amp;$L$12&amp;"-"&amp;J11)</f>
        <v xml:space="preserve"> </v>
      </c>
      <c r="N11" s="115" t="str">
        <f>"KB/TK "&amp;E11</f>
        <v>KB/TK Saldo Bulan Lalu</v>
      </c>
      <c r="O11" s="118" t="s">
        <v>127</v>
      </c>
      <c r="P11" s="125" t="str">
        <f>E11</f>
        <v>Saldo Bulan Lalu</v>
      </c>
      <c r="Q11" s="126">
        <f>F11+G11</f>
        <v>54689425.290000044</v>
      </c>
      <c r="R11" s="126">
        <f>Q11</f>
        <v>54689425.290000044</v>
      </c>
      <c r="S11" s="115"/>
      <c r="T11" s="118" t="str">
        <f>$T$10</f>
        <v>UNIT</v>
      </c>
      <c r="U11" s="127" t="str">
        <f>CONCATENATE(T11,N11)</f>
        <v>UNITKB/TK Saldo Bulan Lalu</v>
      </c>
      <c r="V11" s="111"/>
    </row>
    <row r="12" spans="1:22" ht="19.05" customHeight="1" x14ac:dyDescent="0.3">
      <c r="B12" s="104">
        <v>46175</v>
      </c>
      <c r="C12" s="155">
        <v>511229</v>
      </c>
      <c r="D12" s="155">
        <v>1</v>
      </c>
      <c r="E12" s="156" t="s">
        <v>92</v>
      </c>
      <c r="F12" s="102"/>
      <c r="G12" s="103">
        <v>2000000</v>
      </c>
      <c r="H12" s="158">
        <f>H11+F12-G12</f>
        <v>52689425.290000044</v>
      </c>
      <c r="J12" s="122">
        <f>D12</f>
        <v>1</v>
      </c>
      <c r="K12" s="123">
        <f>DAY(B12)</f>
        <v>2</v>
      </c>
      <c r="L12" s="124" t="str">
        <f>PROPER(TRIM(MID(SUBSTITUTE($B$3," ",REPT(" ",99)),99*INT((LEN($B$3)-LEN(SUBSTITUTE($B$3," ","")))/2),99)))</f>
        <v>Juni</v>
      </c>
      <c r="M12" s="118" t="str">
        <f>IF(J12&lt;1," ","JV-KB/TK-"&amp;$L$12&amp;"-"&amp;J12)</f>
        <v>JV-KB/TK-Juni-1</v>
      </c>
      <c r="N12" s="115" t="str">
        <f>"KB/TK "&amp;E12</f>
        <v>KB/TK Penyembelihan hewan qurban</v>
      </c>
      <c r="O12" s="118" t="s">
        <v>127</v>
      </c>
      <c r="P12" s="125" t="str">
        <f>E12</f>
        <v>Penyembelihan hewan qurban</v>
      </c>
      <c r="Q12" s="126">
        <f>F12+G12</f>
        <v>2000000</v>
      </c>
      <c r="R12" s="126">
        <f>Q12</f>
        <v>2000000</v>
      </c>
      <c r="S12" s="115"/>
      <c r="T12" s="118" t="str">
        <f>$T$10</f>
        <v>UNIT</v>
      </c>
      <c r="U12" s="127" t="str">
        <f>CONCATENATE(T12,N12)</f>
        <v>UNITKB/TK Penyembelihan hewan qurban</v>
      </c>
      <c r="V12" s="111"/>
    </row>
    <row r="13" spans="1:22" s="187" customFormat="1" ht="19.05" customHeight="1" x14ac:dyDescent="0.3">
      <c r="A13" s="218"/>
      <c r="B13" s="182">
        <v>46175</v>
      </c>
      <c r="C13" s="183">
        <v>530701</v>
      </c>
      <c r="D13" s="183">
        <v>2</v>
      </c>
      <c r="E13" s="201" t="s">
        <v>33</v>
      </c>
      <c r="F13" s="185"/>
      <c r="G13" s="186">
        <v>380000</v>
      </c>
      <c r="H13" s="158">
        <f t="shared" ref="H13:H76" si="0">H12+F13-G13</f>
        <v>52309425.290000044</v>
      </c>
      <c r="J13" s="188">
        <f t="shared" ref="J13:J76" si="1">D13</f>
        <v>2</v>
      </c>
      <c r="K13" s="189">
        <f t="shared" ref="K13:K76" si="2">DAY(B13)</f>
        <v>2</v>
      </c>
      <c r="L13" s="190" t="str">
        <f t="shared" ref="L13:L76" si="3">PROPER(TRIM(MID(SUBSTITUTE($B$3," ",REPT(" ",99)),99*INT((LEN($B$3)-LEN(SUBSTITUTE($B$3," ","")))/2),99)))</f>
        <v>Juni</v>
      </c>
      <c r="M13" s="181" t="str">
        <f t="shared" ref="M13:M76" si="4">IF(J13&lt;1," ","JV-KB/TK-"&amp;$L$12&amp;"-"&amp;J13)</f>
        <v>JV-KB/TK-Juni-2</v>
      </c>
      <c r="N13" s="191" t="str">
        <f t="shared" ref="N13:N76" si="5">"KB/TK "&amp;E13</f>
        <v xml:space="preserve">KB/TK Air mineral galon </v>
      </c>
      <c r="O13" s="181" t="s">
        <v>127</v>
      </c>
      <c r="P13" s="192" t="str">
        <f t="shared" ref="P13:P76" si="6">E13</f>
        <v xml:space="preserve">Air mineral galon </v>
      </c>
      <c r="Q13" s="193">
        <f t="shared" ref="Q13:Q76" si="7">F13+G13</f>
        <v>380000</v>
      </c>
      <c r="R13" s="193">
        <f t="shared" ref="R13:R76" si="8">Q13</f>
        <v>380000</v>
      </c>
      <c r="S13" s="191"/>
      <c r="T13" s="181" t="str">
        <f t="shared" ref="T13:T76" si="9">$T$10</f>
        <v>UNIT</v>
      </c>
      <c r="U13" s="194" t="str">
        <f t="shared" ref="U13:U76" si="10">CONCATENATE(T13,N13)</f>
        <v xml:space="preserve">UNITKB/TK Air mineral galon </v>
      </c>
      <c r="V13" s="195"/>
    </row>
    <row r="14" spans="1:22" ht="19.05" customHeight="1" x14ac:dyDescent="0.3">
      <c r="B14" s="104">
        <v>46175</v>
      </c>
      <c r="C14" s="155"/>
      <c r="D14" s="155"/>
      <c r="E14" s="156" t="s">
        <v>275</v>
      </c>
      <c r="F14" s="102"/>
      <c r="G14" s="103">
        <v>10000</v>
      </c>
      <c r="H14" s="158">
        <f t="shared" si="0"/>
        <v>52299425.290000044</v>
      </c>
      <c r="J14" s="122">
        <f t="shared" si="1"/>
        <v>0</v>
      </c>
      <c r="K14" s="123">
        <f t="shared" si="2"/>
        <v>2</v>
      </c>
      <c r="L14" s="124" t="str">
        <f t="shared" si="3"/>
        <v>Juni</v>
      </c>
      <c r="M14" s="118" t="str">
        <f t="shared" si="4"/>
        <v xml:space="preserve"> </v>
      </c>
      <c r="N14" s="115" t="str">
        <f t="shared" si="5"/>
        <v>KB/TK By. Adm. BSINet MAY 26</v>
      </c>
      <c r="O14" s="118" t="s">
        <v>127</v>
      </c>
      <c r="P14" s="125" t="str">
        <f t="shared" si="6"/>
        <v>By. Adm. BSINet MAY 26</v>
      </c>
      <c r="Q14" s="126">
        <f t="shared" si="7"/>
        <v>10000</v>
      </c>
      <c r="R14" s="126">
        <f t="shared" si="8"/>
        <v>10000</v>
      </c>
      <c r="S14" s="115"/>
      <c r="T14" s="118" t="str">
        <f t="shared" si="9"/>
        <v>UNIT</v>
      </c>
      <c r="U14" s="127" t="str">
        <f t="shared" si="10"/>
        <v>UNITKB/TK By. Adm. BSINet MAY 26</v>
      </c>
      <c r="V14" s="111"/>
    </row>
    <row r="15" spans="1:22" ht="19.05" customHeight="1" x14ac:dyDescent="0.3">
      <c r="B15" s="104">
        <v>46176</v>
      </c>
      <c r="C15" s="155">
        <v>515113</v>
      </c>
      <c r="D15" s="155">
        <v>3</v>
      </c>
      <c r="E15" s="156" t="s">
        <v>35</v>
      </c>
      <c r="F15" s="102"/>
      <c r="G15" s="103">
        <v>186000</v>
      </c>
      <c r="H15" s="158">
        <f t="shared" si="0"/>
        <v>52113425.290000044</v>
      </c>
      <c r="J15" s="122">
        <f t="shared" si="1"/>
        <v>3</v>
      </c>
      <c r="K15" s="123">
        <f t="shared" si="2"/>
        <v>3</v>
      </c>
      <c r="L15" s="124" t="str">
        <f t="shared" si="3"/>
        <v>Juni</v>
      </c>
      <c r="M15" s="118" t="str">
        <f t="shared" si="4"/>
        <v>JV-KB/TK-Juni-3</v>
      </c>
      <c r="N15" s="115" t="str">
        <f t="shared" si="5"/>
        <v>KB/TK Perawatan Jaringan Listrik</v>
      </c>
      <c r="O15" s="118" t="s">
        <v>127</v>
      </c>
      <c r="P15" s="125" t="str">
        <f t="shared" si="6"/>
        <v>Perawatan Jaringan Listrik</v>
      </c>
      <c r="Q15" s="126">
        <f t="shared" si="7"/>
        <v>186000</v>
      </c>
      <c r="R15" s="126">
        <f t="shared" si="8"/>
        <v>186000</v>
      </c>
      <c r="S15" s="115"/>
      <c r="T15" s="118" t="str">
        <f t="shared" si="9"/>
        <v>UNIT</v>
      </c>
      <c r="U15" s="127" t="str">
        <f t="shared" si="10"/>
        <v>UNITKB/TK Perawatan Jaringan Listrik</v>
      </c>
      <c r="V15" s="111"/>
    </row>
    <row r="16" spans="1:22" ht="19.05" customHeight="1" x14ac:dyDescent="0.3">
      <c r="B16" s="104">
        <v>46176</v>
      </c>
      <c r="C16" s="155">
        <v>530805</v>
      </c>
      <c r="D16" s="155">
        <v>4</v>
      </c>
      <c r="E16" s="156" t="s">
        <v>17</v>
      </c>
      <c r="F16" s="102"/>
      <c r="G16" s="102">
        <v>150000</v>
      </c>
      <c r="H16" s="158">
        <f t="shared" si="0"/>
        <v>51963425.290000044</v>
      </c>
      <c r="J16" s="122">
        <f t="shared" si="1"/>
        <v>4</v>
      </c>
      <c r="K16" s="123">
        <f t="shared" si="2"/>
        <v>3</v>
      </c>
      <c r="L16" s="124" t="str">
        <f t="shared" si="3"/>
        <v>Juni</v>
      </c>
      <c r="M16" s="118" t="str">
        <f t="shared" si="4"/>
        <v>JV-KB/TK-Juni-4</v>
      </c>
      <c r="N16" s="115" t="str">
        <f t="shared" si="5"/>
        <v>KB/TK Bantuan Pulsa KS</v>
      </c>
      <c r="O16" s="118" t="s">
        <v>127</v>
      </c>
      <c r="P16" s="125" t="str">
        <f t="shared" si="6"/>
        <v>Bantuan Pulsa KS</v>
      </c>
      <c r="Q16" s="126">
        <f t="shared" si="7"/>
        <v>150000</v>
      </c>
      <c r="R16" s="126">
        <f t="shared" si="8"/>
        <v>150000</v>
      </c>
      <c r="S16" s="115"/>
      <c r="T16" s="118" t="str">
        <f t="shared" si="9"/>
        <v>UNIT</v>
      </c>
      <c r="U16" s="127" t="str">
        <f t="shared" si="10"/>
        <v>UNITKB/TK Bantuan Pulsa KS</v>
      </c>
      <c r="V16" s="111"/>
    </row>
    <row r="17" spans="2:22" ht="19.05" customHeight="1" x14ac:dyDescent="0.3">
      <c r="B17" s="104">
        <v>46176</v>
      </c>
      <c r="C17" s="155">
        <v>530806</v>
      </c>
      <c r="D17" s="155">
        <v>5</v>
      </c>
      <c r="E17" s="101" t="s">
        <v>62</v>
      </c>
      <c r="F17" s="102"/>
      <c r="G17" s="102">
        <v>375000</v>
      </c>
      <c r="H17" s="158">
        <f t="shared" si="0"/>
        <v>51588425.290000044</v>
      </c>
      <c r="J17" s="122">
        <f t="shared" si="1"/>
        <v>5</v>
      </c>
      <c r="K17" s="123">
        <f t="shared" si="2"/>
        <v>3</v>
      </c>
      <c r="L17" s="124" t="str">
        <f t="shared" si="3"/>
        <v>Juni</v>
      </c>
      <c r="M17" s="118" t="str">
        <f t="shared" si="4"/>
        <v>JV-KB/TK-Juni-5</v>
      </c>
      <c r="N17" s="115" t="str">
        <f t="shared" si="5"/>
        <v xml:space="preserve">KB/TK Bantuan Pulsa WKS </v>
      </c>
      <c r="O17" s="118" t="s">
        <v>127</v>
      </c>
      <c r="P17" s="125" t="str">
        <f t="shared" si="6"/>
        <v xml:space="preserve">Bantuan Pulsa WKS </v>
      </c>
      <c r="Q17" s="126">
        <f t="shared" si="7"/>
        <v>375000</v>
      </c>
      <c r="R17" s="126">
        <f t="shared" si="8"/>
        <v>375000</v>
      </c>
      <c r="S17" s="115"/>
      <c r="T17" s="118" t="str">
        <f t="shared" si="9"/>
        <v>UNIT</v>
      </c>
      <c r="U17" s="127" t="str">
        <f t="shared" si="10"/>
        <v xml:space="preserve">UNITKB/TK Bantuan Pulsa WKS </v>
      </c>
      <c r="V17" s="111"/>
    </row>
    <row r="18" spans="2:22" ht="19.05" customHeight="1" x14ac:dyDescent="0.3">
      <c r="B18" s="104">
        <v>46176</v>
      </c>
      <c r="C18" s="155">
        <v>530807</v>
      </c>
      <c r="D18" s="155">
        <v>6</v>
      </c>
      <c r="E18" s="156" t="s">
        <v>63</v>
      </c>
      <c r="F18" s="102"/>
      <c r="G18" s="102">
        <v>975000</v>
      </c>
      <c r="H18" s="158">
        <f t="shared" si="0"/>
        <v>50613425.290000044</v>
      </c>
      <c r="J18" s="122">
        <f t="shared" si="1"/>
        <v>6</v>
      </c>
      <c r="K18" s="123">
        <f t="shared" si="2"/>
        <v>3</v>
      </c>
      <c r="L18" s="124" t="str">
        <f t="shared" si="3"/>
        <v>Juni</v>
      </c>
      <c r="M18" s="118" t="str">
        <f t="shared" si="4"/>
        <v>JV-KB/TK-Juni-6</v>
      </c>
      <c r="N18" s="115" t="str">
        <f t="shared" si="5"/>
        <v xml:space="preserve">KB/TK Bantuan Pulsa Wali Kelas  </v>
      </c>
      <c r="O18" s="118" t="s">
        <v>127</v>
      </c>
      <c r="P18" s="125" t="str">
        <f t="shared" si="6"/>
        <v xml:space="preserve">Bantuan Pulsa Wali Kelas  </v>
      </c>
      <c r="Q18" s="126">
        <f t="shared" si="7"/>
        <v>975000</v>
      </c>
      <c r="R18" s="126">
        <f t="shared" si="8"/>
        <v>975000</v>
      </c>
      <c r="S18" s="115"/>
      <c r="T18" s="118" t="str">
        <f t="shared" si="9"/>
        <v>UNIT</v>
      </c>
      <c r="U18" s="127" t="str">
        <f t="shared" si="10"/>
        <v xml:space="preserve">UNITKB/TK Bantuan Pulsa Wali Kelas  </v>
      </c>
      <c r="V18" s="111"/>
    </row>
    <row r="19" spans="2:22" ht="19.05" customHeight="1" x14ac:dyDescent="0.3">
      <c r="B19" s="104">
        <v>46176</v>
      </c>
      <c r="C19" s="155">
        <v>530817</v>
      </c>
      <c r="D19" s="155">
        <v>7</v>
      </c>
      <c r="E19" s="101" t="s">
        <v>52</v>
      </c>
      <c r="F19" s="102"/>
      <c r="G19" s="102">
        <v>50000</v>
      </c>
      <c r="H19" s="158">
        <f t="shared" si="0"/>
        <v>50563425.290000044</v>
      </c>
      <c r="J19" s="122">
        <f t="shared" si="1"/>
        <v>7</v>
      </c>
      <c r="K19" s="123">
        <f t="shared" si="2"/>
        <v>3</v>
      </c>
      <c r="L19" s="124" t="str">
        <f t="shared" si="3"/>
        <v>Juni</v>
      </c>
      <c r="M19" s="118" t="str">
        <f t="shared" si="4"/>
        <v>JV-KB/TK-Juni-7</v>
      </c>
      <c r="N19" s="115" t="str">
        <f t="shared" si="5"/>
        <v>KB/TK Bantuan Pulsa Bendahara</v>
      </c>
      <c r="O19" s="118" t="s">
        <v>127</v>
      </c>
      <c r="P19" s="125" t="str">
        <f t="shared" si="6"/>
        <v>Bantuan Pulsa Bendahara</v>
      </c>
      <c r="Q19" s="126">
        <f t="shared" si="7"/>
        <v>50000</v>
      </c>
      <c r="R19" s="126">
        <f t="shared" si="8"/>
        <v>50000</v>
      </c>
      <c r="S19" s="115"/>
      <c r="T19" s="118" t="str">
        <f t="shared" si="9"/>
        <v>UNIT</v>
      </c>
      <c r="U19" s="127" t="str">
        <f t="shared" si="10"/>
        <v>UNITKB/TK Bantuan Pulsa Bendahara</v>
      </c>
      <c r="V19" s="111"/>
    </row>
    <row r="20" spans="2:22" ht="19.05" customHeight="1" x14ac:dyDescent="0.3">
      <c r="B20" s="104">
        <v>46176</v>
      </c>
      <c r="C20" s="155">
        <v>531001</v>
      </c>
      <c r="D20" s="155">
        <v>8</v>
      </c>
      <c r="E20" s="101" t="s">
        <v>18</v>
      </c>
      <c r="F20" s="102"/>
      <c r="G20" s="102">
        <v>200000</v>
      </c>
      <c r="H20" s="158">
        <f t="shared" si="0"/>
        <v>50363425.290000044</v>
      </c>
      <c r="J20" s="122">
        <f t="shared" si="1"/>
        <v>8</v>
      </c>
      <c r="K20" s="123">
        <f t="shared" si="2"/>
        <v>3</v>
      </c>
      <c r="L20" s="124" t="str">
        <f t="shared" si="3"/>
        <v>Juni</v>
      </c>
      <c r="M20" s="118" t="str">
        <f t="shared" si="4"/>
        <v>JV-KB/TK-Juni-8</v>
      </c>
      <c r="N20" s="115" t="str">
        <f t="shared" si="5"/>
        <v>KB/TK Transport KS</v>
      </c>
      <c r="O20" s="118" t="s">
        <v>127</v>
      </c>
      <c r="P20" s="125" t="str">
        <f t="shared" si="6"/>
        <v>Transport KS</v>
      </c>
      <c r="Q20" s="126">
        <f t="shared" si="7"/>
        <v>200000</v>
      </c>
      <c r="R20" s="126">
        <f t="shared" si="8"/>
        <v>200000</v>
      </c>
      <c r="S20" s="115"/>
      <c r="T20" s="118" t="str">
        <f t="shared" si="9"/>
        <v>UNIT</v>
      </c>
      <c r="U20" s="127" t="str">
        <f t="shared" si="10"/>
        <v>UNITKB/TK Transport KS</v>
      </c>
      <c r="V20" s="111"/>
    </row>
    <row r="21" spans="2:22" ht="19.05" customHeight="1" x14ac:dyDescent="0.3">
      <c r="B21" s="104">
        <v>46176</v>
      </c>
      <c r="C21" s="155">
        <v>531002</v>
      </c>
      <c r="D21" s="155">
        <v>9</v>
      </c>
      <c r="E21" s="101" t="s">
        <v>19</v>
      </c>
      <c r="F21" s="102"/>
      <c r="G21" s="102">
        <v>450000</v>
      </c>
      <c r="H21" s="158">
        <f t="shared" si="0"/>
        <v>49913425.290000044</v>
      </c>
      <c r="J21" s="122">
        <f t="shared" si="1"/>
        <v>9</v>
      </c>
      <c r="K21" s="123">
        <f t="shared" si="2"/>
        <v>3</v>
      </c>
      <c r="L21" s="124" t="str">
        <f t="shared" si="3"/>
        <v>Juni</v>
      </c>
      <c r="M21" s="118" t="str">
        <f t="shared" si="4"/>
        <v>JV-KB/TK-Juni-9</v>
      </c>
      <c r="N21" s="115" t="str">
        <f t="shared" si="5"/>
        <v xml:space="preserve">KB/TK Transport WKS </v>
      </c>
      <c r="O21" s="118" t="s">
        <v>127</v>
      </c>
      <c r="P21" s="125" t="str">
        <f t="shared" si="6"/>
        <v xml:space="preserve">Transport WKS </v>
      </c>
      <c r="Q21" s="126">
        <f t="shared" si="7"/>
        <v>450000</v>
      </c>
      <c r="R21" s="126">
        <f t="shared" si="8"/>
        <v>450000</v>
      </c>
      <c r="S21" s="115"/>
      <c r="T21" s="118" t="str">
        <f t="shared" si="9"/>
        <v>UNIT</v>
      </c>
      <c r="U21" s="127" t="str">
        <f t="shared" si="10"/>
        <v xml:space="preserve">UNITKB/TK Transport WKS </v>
      </c>
      <c r="V21" s="111"/>
    </row>
    <row r="22" spans="2:22" ht="19.05" customHeight="1" x14ac:dyDescent="0.3">
      <c r="B22" s="104">
        <v>46176</v>
      </c>
      <c r="C22" s="155">
        <v>531022</v>
      </c>
      <c r="D22" s="155">
        <v>10</v>
      </c>
      <c r="E22" s="156" t="s">
        <v>53</v>
      </c>
      <c r="F22" s="102"/>
      <c r="G22" s="103">
        <v>150000</v>
      </c>
      <c r="H22" s="158">
        <f t="shared" si="0"/>
        <v>49763425.290000044</v>
      </c>
      <c r="J22" s="122">
        <f t="shared" si="1"/>
        <v>10</v>
      </c>
      <c r="K22" s="123">
        <f t="shared" si="2"/>
        <v>3</v>
      </c>
      <c r="L22" s="124" t="str">
        <f t="shared" si="3"/>
        <v>Juni</v>
      </c>
      <c r="M22" s="118" t="str">
        <f t="shared" si="4"/>
        <v>JV-KB/TK-Juni-10</v>
      </c>
      <c r="N22" s="115" t="str">
        <f t="shared" si="5"/>
        <v>KB/TK Transport Bendahara</v>
      </c>
      <c r="O22" s="118" t="s">
        <v>127</v>
      </c>
      <c r="P22" s="125" t="str">
        <f t="shared" si="6"/>
        <v>Transport Bendahara</v>
      </c>
      <c r="Q22" s="126">
        <f t="shared" si="7"/>
        <v>150000</v>
      </c>
      <c r="R22" s="126">
        <f t="shared" si="8"/>
        <v>150000</v>
      </c>
      <c r="S22" s="115"/>
      <c r="T22" s="118" t="str">
        <f t="shared" si="9"/>
        <v>UNIT</v>
      </c>
      <c r="U22" s="127" t="str">
        <f t="shared" si="10"/>
        <v>UNITKB/TK Transport Bendahara</v>
      </c>
      <c r="V22" s="111"/>
    </row>
    <row r="23" spans="2:22" ht="19.05" customHeight="1" x14ac:dyDescent="0.3">
      <c r="B23" s="104">
        <v>46176</v>
      </c>
      <c r="C23" s="155"/>
      <c r="D23" s="155"/>
      <c r="E23" s="156" t="s">
        <v>22</v>
      </c>
      <c r="F23" s="102"/>
      <c r="G23" s="103">
        <v>10000</v>
      </c>
      <c r="H23" s="158">
        <f t="shared" si="0"/>
        <v>49753425.290000044</v>
      </c>
      <c r="J23" s="122">
        <f t="shared" si="1"/>
        <v>0</v>
      </c>
      <c r="K23" s="123">
        <f t="shared" si="2"/>
        <v>3</v>
      </c>
      <c r="L23" s="124" t="str">
        <f t="shared" si="3"/>
        <v>Juni</v>
      </c>
      <c r="M23" s="118" t="str">
        <f t="shared" si="4"/>
        <v xml:space="preserve"> </v>
      </c>
      <c r="N23" s="115" t="str">
        <f t="shared" si="5"/>
        <v>KB/TK Biaya Administrasi</v>
      </c>
      <c r="O23" s="118" t="s">
        <v>127</v>
      </c>
      <c r="P23" s="125" t="str">
        <f t="shared" si="6"/>
        <v>Biaya Administrasi</v>
      </c>
      <c r="Q23" s="126">
        <f t="shared" si="7"/>
        <v>10000</v>
      </c>
      <c r="R23" s="126">
        <f t="shared" si="8"/>
        <v>10000</v>
      </c>
      <c r="S23" s="115"/>
      <c r="T23" s="118" t="str">
        <f t="shared" si="9"/>
        <v>UNIT</v>
      </c>
      <c r="U23" s="127" t="str">
        <f t="shared" si="10"/>
        <v>UNITKB/TK Biaya Administrasi</v>
      </c>
      <c r="V23" s="111"/>
    </row>
    <row r="24" spans="2:22" ht="19.05" customHeight="1" x14ac:dyDescent="0.3">
      <c r="B24" s="104">
        <v>46177</v>
      </c>
      <c r="C24" s="155">
        <v>514120</v>
      </c>
      <c r="D24" s="155">
        <v>11</v>
      </c>
      <c r="E24" s="156" t="s">
        <v>83</v>
      </c>
      <c r="F24" s="102"/>
      <c r="G24" s="103">
        <v>2500000</v>
      </c>
      <c r="H24" s="158">
        <f t="shared" si="0"/>
        <v>47253425.290000044</v>
      </c>
      <c r="J24" s="122">
        <f t="shared" si="1"/>
        <v>11</v>
      </c>
      <c r="K24" s="123">
        <f t="shared" si="2"/>
        <v>4</v>
      </c>
      <c r="L24" s="124" t="str">
        <f t="shared" si="3"/>
        <v>Juni</v>
      </c>
      <c r="M24" s="118" t="str">
        <f t="shared" si="4"/>
        <v>JV-KB/TK-Juni-11</v>
      </c>
      <c r="N24" s="115" t="str">
        <f t="shared" si="5"/>
        <v>KB/TK Reward Guru/Karyawan berprestasi</v>
      </c>
      <c r="O24" s="118" t="s">
        <v>127</v>
      </c>
      <c r="P24" s="125" t="str">
        <f t="shared" si="6"/>
        <v>Reward Guru/Karyawan berprestasi</v>
      </c>
      <c r="Q24" s="126">
        <f t="shared" si="7"/>
        <v>2500000</v>
      </c>
      <c r="R24" s="126">
        <f t="shared" si="8"/>
        <v>2500000</v>
      </c>
      <c r="S24" s="115"/>
      <c r="T24" s="118" t="str">
        <f t="shared" si="9"/>
        <v>UNIT</v>
      </c>
      <c r="U24" s="127" t="str">
        <f t="shared" si="10"/>
        <v>UNITKB/TK Reward Guru/Karyawan berprestasi</v>
      </c>
      <c r="V24" s="111"/>
    </row>
    <row r="25" spans="2:22" ht="19.05" customHeight="1" x14ac:dyDescent="0.3">
      <c r="B25" s="104">
        <v>46177</v>
      </c>
      <c r="C25" s="155">
        <v>515308</v>
      </c>
      <c r="D25" s="155">
        <v>12</v>
      </c>
      <c r="E25" s="156" t="s">
        <v>145</v>
      </c>
      <c r="F25" s="102"/>
      <c r="G25" s="102">
        <v>104500</v>
      </c>
      <c r="H25" s="158">
        <f t="shared" si="0"/>
        <v>47148925.290000044</v>
      </c>
      <c r="J25" s="122">
        <f t="shared" si="1"/>
        <v>12</v>
      </c>
      <c r="K25" s="123">
        <f t="shared" si="2"/>
        <v>4</v>
      </c>
      <c r="L25" s="124" t="str">
        <f t="shared" si="3"/>
        <v>Juni</v>
      </c>
      <c r="M25" s="118" t="str">
        <f t="shared" si="4"/>
        <v>JV-KB/TK-Juni-12</v>
      </c>
      <c r="N25" s="115" t="str">
        <f t="shared" si="5"/>
        <v>KB/TK Perlengkapan Desain UKS</v>
      </c>
      <c r="O25" s="118" t="s">
        <v>127</v>
      </c>
      <c r="P25" s="125" t="str">
        <f t="shared" si="6"/>
        <v>Perlengkapan Desain UKS</v>
      </c>
      <c r="Q25" s="126">
        <f t="shared" si="7"/>
        <v>104500</v>
      </c>
      <c r="R25" s="126">
        <f t="shared" si="8"/>
        <v>104500</v>
      </c>
      <c r="S25" s="115"/>
      <c r="T25" s="118" t="str">
        <f t="shared" si="9"/>
        <v>UNIT</v>
      </c>
      <c r="U25" s="127" t="str">
        <f t="shared" si="10"/>
        <v>UNITKB/TK Perlengkapan Desain UKS</v>
      </c>
      <c r="V25" s="111"/>
    </row>
    <row r="26" spans="2:22" ht="19.05" customHeight="1" x14ac:dyDescent="0.3">
      <c r="B26" s="104">
        <v>46177</v>
      </c>
      <c r="C26" s="155"/>
      <c r="D26" s="155"/>
      <c r="E26" s="156" t="s">
        <v>232</v>
      </c>
      <c r="F26" s="102">
        <v>15000000</v>
      </c>
      <c r="G26" s="103"/>
      <c r="H26" s="158">
        <f t="shared" si="0"/>
        <v>62148925.290000044</v>
      </c>
      <c r="J26" s="122">
        <f t="shared" si="1"/>
        <v>0</v>
      </c>
      <c r="K26" s="123">
        <f t="shared" si="2"/>
        <v>4</v>
      </c>
      <c r="L26" s="124" t="str">
        <f t="shared" si="3"/>
        <v>Juni</v>
      </c>
      <c r="M26" s="118" t="str">
        <f t="shared" si="4"/>
        <v xml:space="preserve"> </v>
      </c>
      <c r="N26" s="115" t="str">
        <f t="shared" si="5"/>
        <v>KB/TK Pengambilan Droping (Operasional Sekolah)</v>
      </c>
      <c r="O26" s="118" t="s">
        <v>127</v>
      </c>
      <c r="P26" s="125" t="str">
        <f t="shared" si="6"/>
        <v>Pengambilan Droping (Operasional Sekolah)</v>
      </c>
      <c r="Q26" s="126">
        <f t="shared" si="7"/>
        <v>15000000</v>
      </c>
      <c r="R26" s="126">
        <f t="shared" si="8"/>
        <v>15000000</v>
      </c>
      <c r="S26" s="115"/>
      <c r="T26" s="118" t="str">
        <f t="shared" si="9"/>
        <v>UNIT</v>
      </c>
      <c r="U26" s="127" t="str">
        <f t="shared" si="10"/>
        <v>UNITKB/TK Pengambilan Droping (Operasional Sekolah)</v>
      </c>
      <c r="V26" s="111"/>
    </row>
    <row r="27" spans="2:22" ht="19.05" customHeight="1" x14ac:dyDescent="0.3">
      <c r="B27" s="104">
        <v>46177</v>
      </c>
      <c r="C27" s="155"/>
      <c r="D27" s="155"/>
      <c r="E27" s="156" t="s">
        <v>151</v>
      </c>
      <c r="F27" s="102"/>
      <c r="G27" s="103">
        <v>15000000</v>
      </c>
      <c r="H27" s="158">
        <f t="shared" si="0"/>
        <v>47148925.290000044</v>
      </c>
      <c r="J27" s="122">
        <f t="shared" si="1"/>
        <v>0</v>
      </c>
      <c r="K27" s="123">
        <f t="shared" si="2"/>
        <v>4</v>
      </c>
      <c r="L27" s="124" t="str">
        <f t="shared" si="3"/>
        <v>Juni</v>
      </c>
      <c r="M27" s="118" t="str">
        <f t="shared" si="4"/>
        <v xml:space="preserve"> </v>
      </c>
      <c r="N27" s="115" t="str">
        <f t="shared" si="5"/>
        <v>KB/TK Diterima kas tunai di Bendahara</v>
      </c>
      <c r="O27" s="118" t="s">
        <v>127</v>
      </c>
      <c r="P27" s="125" t="str">
        <f t="shared" si="6"/>
        <v>Diterima kas tunai di Bendahara</v>
      </c>
      <c r="Q27" s="126">
        <f t="shared" si="7"/>
        <v>15000000</v>
      </c>
      <c r="R27" s="126">
        <f t="shared" si="8"/>
        <v>15000000</v>
      </c>
      <c r="S27" s="115"/>
      <c r="T27" s="118" t="str">
        <f t="shared" si="9"/>
        <v>UNIT</v>
      </c>
      <c r="U27" s="127" t="str">
        <f t="shared" si="10"/>
        <v>UNITKB/TK Diterima kas tunai di Bendahara</v>
      </c>
      <c r="V27" s="111"/>
    </row>
    <row r="28" spans="2:22" ht="19.05" customHeight="1" x14ac:dyDescent="0.3">
      <c r="B28" s="104">
        <v>46178</v>
      </c>
      <c r="C28" s="155">
        <v>511248</v>
      </c>
      <c r="D28" s="155">
        <v>13</v>
      </c>
      <c r="E28" s="156" t="s">
        <v>87</v>
      </c>
      <c r="F28" s="102"/>
      <c r="G28" s="102">
        <v>1954000</v>
      </c>
      <c r="H28" s="158">
        <f t="shared" si="0"/>
        <v>45194925.290000044</v>
      </c>
      <c r="J28" s="122">
        <f t="shared" si="1"/>
        <v>13</v>
      </c>
      <c r="K28" s="123">
        <f t="shared" si="2"/>
        <v>5</v>
      </c>
      <c r="L28" s="124" t="str">
        <f t="shared" si="3"/>
        <v>Juni</v>
      </c>
      <c r="M28" s="118" t="str">
        <f t="shared" si="4"/>
        <v>JV-KB/TK-Juni-13</v>
      </c>
      <c r="N28" s="115" t="str">
        <f t="shared" si="5"/>
        <v>KB/TK Sukses Program Pendidikan Akhlak (PPA)</v>
      </c>
      <c r="O28" s="118" t="s">
        <v>127</v>
      </c>
      <c r="P28" s="125" t="str">
        <f t="shared" si="6"/>
        <v>Sukses Program Pendidikan Akhlak (PPA)</v>
      </c>
      <c r="Q28" s="126">
        <f t="shared" si="7"/>
        <v>1954000</v>
      </c>
      <c r="R28" s="126">
        <f t="shared" si="8"/>
        <v>1954000</v>
      </c>
      <c r="S28" s="115"/>
      <c r="T28" s="118" t="str">
        <f t="shared" si="9"/>
        <v>UNIT</v>
      </c>
      <c r="U28" s="127" t="str">
        <f t="shared" si="10"/>
        <v>UNITKB/TK Sukses Program Pendidikan Akhlak (PPA)</v>
      </c>
      <c r="V28" s="111"/>
    </row>
    <row r="29" spans="2:22" ht="19.05" customHeight="1" x14ac:dyDescent="0.3">
      <c r="B29" s="104">
        <v>46178</v>
      </c>
      <c r="C29" s="155">
        <v>530801</v>
      </c>
      <c r="D29" s="155">
        <v>14</v>
      </c>
      <c r="E29" s="156" t="s">
        <v>93</v>
      </c>
      <c r="F29" s="102"/>
      <c r="G29" s="103">
        <v>1065100</v>
      </c>
      <c r="H29" s="158">
        <f t="shared" si="0"/>
        <v>44129825.290000044</v>
      </c>
      <c r="J29" s="122">
        <f t="shared" si="1"/>
        <v>14</v>
      </c>
      <c r="K29" s="123">
        <f t="shared" si="2"/>
        <v>5</v>
      </c>
      <c r="L29" s="124" t="str">
        <f t="shared" si="3"/>
        <v>Juni</v>
      </c>
      <c r="M29" s="118" t="str">
        <f t="shared" si="4"/>
        <v>JV-KB/TK-Juni-14</v>
      </c>
      <c r="N29" s="115" t="str">
        <f t="shared" si="5"/>
        <v>KB/TK Internet</v>
      </c>
      <c r="O29" s="118" t="s">
        <v>127</v>
      </c>
      <c r="P29" s="125" t="str">
        <f t="shared" si="6"/>
        <v>Internet</v>
      </c>
      <c r="Q29" s="126">
        <f t="shared" si="7"/>
        <v>1065100</v>
      </c>
      <c r="R29" s="126">
        <f t="shared" si="8"/>
        <v>1065100</v>
      </c>
      <c r="S29" s="115"/>
      <c r="T29" s="118" t="str">
        <f t="shared" si="9"/>
        <v>UNIT</v>
      </c>
      <c r="U29" s="127" t="str">
        <f t="shared" si="10"/>
        <v>UNITKB/TK Internet</v>
      </c>
      <c r="V29" s="111"/>
    </row>
    <row r="30" spans="2:22" ht="19.05" customHeight="1" x14ac:dyDescent="0.3">
      <c r="B30" s="104">
        <v>46178</v>
      </c>
      <c r="C30" s="155">
        <v>530802</v>
      </c>
      <c r="D30" s="155">
        <v>15</v>
      </c>
      <c r="E30" s="101" t="s">
        <v>15</v>
      </c>
      <c r="F30" s="102"/>
      <c r="G30" s="102">
        <v>4651500</v>
      </c>
      <c r="H30" s="158">
        <f t="shared" si="0"/>
        <v>39478325.290000044</v>
      </c>
      <c r="J30" s="122">
        <f t="shared" si="1"/>
        <v>15</v>
      </c>
      <c r="K30" s="123">
        <f t="shared" si="2"/>
        <v>5</v>
      </c>
      <c r="L30" s="124" t="str">
        <f t="shared" si="3"/>
        <v>Juni</v>
      </c>
      <c r="M30" s="118" t="str">
        <f t="shared" si="4"/>
        <v>JV-KB/TK-Juni-15</v>
      </c>
      <c r="N30" s="115" t="str">
        <f t="shared" si="5"/>
        <v xml:space="preserve">KB/TK Listrik </v>
      </c>
      <c r="O30" s="118" t="s">
        <v>127</v>
      </c>
      <c r="P30" s="125" t="str">
        <f t="shared" si="6"/>
        <v xml:space="preserve">Listrik </v>
      </c>
      <c r="Q30" s="126">
        <f t="shared" si="7"/>
        <v>4651500</v>
      </c>
      <c r="R30" s="126">
        <f t="shared" si="8"/>
        <v>4651500</v>
      </c>
      <c r="S30" s="115"/>
      <c r="T30" s="118" t="str">
        <f t="shared" si="9"/>
        <v>UNIT</v>
      </c>
      <c r="U30" s="127" t="str">
        <f t="shared" si="10"/>
        <v xml:space="preserve">UNITKB/TK Listrik </v>
      </c>
      <c r="V30" s="111"/>
    </row>
    <row r="31" spans="2:22" ht="19.05" customHeight="1" x14ac:dyDescent="0.3">
      <c r="B31" s="104">
        <v>46178</v>
      </c>
      <c r="C31" s="155">
        <v>530803</v>
      </c>
      <c r="D31" s="155">
        <v>16</v>
      </c>
      <c r="E31" s="156" t="s">
        <v>16</v>
      </c>
      <c r="F31" s="102"/>
      <c r="G31" s="103">
        <v>1047500</v>
      </c>
      <c r="H31" s="158">
        <f t="shared" si="0"/>
        <v>38430825.290000044</v>
      </c>
      <c r="J31" s="122">
        <f t="shared" si="1"/>
        <v>16</v>
      </c>
      <c r="K31" s="123">
        <f t="shared" si="2"/>
        <v>5</v>
      </c>
      <c r="L31" s="124" t="str">
        <f t="shared" si="3"/>
        <v>Juni</v>
      </c>
      <c r="M31" s="118" t="str">
        <f t="shared" si="4"/>
        <v>JV-KB/TK-Juni-16</v>
      </c>
      <c r="N31" s="115" t="str">
        <f t="shared" si="5"/>
        <v>KB/TK PDAM</v>
      </c>
      <c r="O31" s="118" t="s">
        <v>127</v>
      </c>
      <c r="P31" s="125" t="str">
        <f t="shared" si="6"/>
        <v>PDAM</v>
      </c>
      <c r="Q31" s="126">
        <f t="shared" si="7"/>
        <v>1047500</v>
      </c>
      <c r="R31" s="126">
        <f t="shared" si="8"/>
        <v>1047500</v>
      </c>
      <c r="S31" s="115"/>
      <c r="T31" s="118" t="str">
        <f t="shared" si="9"/>
        <v>UNIT</v>
      </c>
      <c r="U31" s="127" t="str">
        <f t="shared" si="10"/>
        <v>UNITKB/TK PDAM</v>
      </c>
      <c r="V31" s="111"/>
    </row>
    <row r="32" spans="2:22" ht="19.05" customHeight="1" x14ac:dyDescent="0.3">
      <c r="B32" s="104">
        <v>46178</v>
      </c>
      <c r="C32" s="155">
        <v>530918</v>
      </c>
      <c r="D32" s="155">
        <v>17</v>
      </c>
      <c r="E32" s="156" t="s">
        <v>58</v>
      </c>
      <c r="F32" s="102"/>
      <c r="G32" s="102">
        <v>350000</v>
      </c>
      <c r="H32" s="158">
        <f t="shared" si="0"/>
        <v>38080825.290000044</v>
      </c>
      <c r="J32" s="122">
        <f t="shared" si="1"/>
        <v>17</v>
      </c>
      <c r="K32" s="123">
        <f t="shared" si="2"/>
        <v>5</v>
      </c>
      <c r="L32" s="124" t="str">
        <f t="shared" si="3"/>
        <v>Juni</v>
      </c>
      <c r="M32" s="118" t="str">
        <f t="shared" si="4"/>
        <v>JV-KB/TK-Juni-17</v>
      </c>
      <c r="N32" s="115" t="str">
        <f t="shared" si="5"/>
        <v>KB/TK Penarikan Sampah</v>
      </c>
      <c r="O32" s="118" t="s">
        <v>127</v>
      </c>
      <c r="P32" s="125" t="str">
        <f t="shared" si="6"/>
        <v>Penarikan Sampah</v>
      </c>
      <c r="Q32" s="126">
        <f t="shared" si="7"/>
        <v>350000</v>
      </c>
      <c r="R32" s="126">
        <f t="shared" si="8"/>
        <v>350000</v>
      </c>
      <c r="S32" s="115"/>
      <c r="T32" s="118" t="str">
        <f t="shared" si="9"/>
        <v>UNIT</v>
      </c>
      <c r="U32" s="127" t="str">
        <f t="shared" si="10"/>
        <v>UNITKB/TK Penarikan Sampah</v>
      </c>
      <c r="V32" s="111"/>
    </row>
    <row r="33" spans="1:22" ht="19.05" customHeight="1" x14ac:dyDescent="0.3">
      <c r="B33" s="104">
        <v>46178</v>
      </c>
      <c r="C33" s="155"/>
      <c r="D33" s="155"/>
      <c r="E33" s="156" t="s">
        <v>232</v>
      </c>
      <c r="F33" s="102">
        <v>14000000</v>
      </c>
      <c r="G33" s="103"/>
      <c r="H33" s="158">
        <f t="shared" si="0"/>
        <v>52080825.290000044</v>
      </c>
      <c r="J33" s="122">
        <f t="shared" si="1"/>
        <v>0</v>
      </c>
      <c r="K33" s="123">
        <f t="shared" si="2"/>
        <v>5</v>
      </c>
      <c r="L33" s="124" t="str">
        <f t="shared" si="3"/>
        <v>Juni</v>
      </c>
      <c r="M33" s="118" t="str">
        <f t="shared" si="4"/>
        <v xml:space="preserve"> </v>
      </c>
      <c r="N33" s="115" t="str">
        <f t="shared" si="5"/>
        <v>KB/TK Pengambilan Droping (Operasional Sekolah)</v>
      </c>
      <c r="O33" s="118" t="s">
        <v>127</v>
      </c>
      <c r="P33" s="125" t="str">
        <f t="shared" si="6"/>
        <v>Pengambilan Droping (Operasional Sekolah)</v>
      </c>
      <c r="Q33" s="126">
        <f t="shared" si="7"/>
        <v>14000000</v>
      </c>
      <c r="R33" s="126">
        <f t="shared" si="8"/>
        <v>14000000</v>
      </c>
      <c r="S33" s="115"/>
      <c r="T33" s="118" t="str">
        <f t="shared" si="9"/>
        <v>UNIT</v>
      </c>
      <c r="U33" s="127" t="str">
        <f t="shared" si="10"/>
        <v>UNITKB/TK Pengambilan Droping (Operasional Sekolah)</v>
      </c>
      <c r="V33" s="111"/>
    </row>
    <row r="34" spans="1:22" ht="19.05" customHeight="1" x14ac:dyDescent="0.3">
      <c r="B34" s="104">
        <v>46178</v>
      </c>
      <c r="C34" s="155"/>
      <c r="D34" s="155"/>
      <c r="E34" s="156" t="s">
        <v>151</v>
      </c>
      <c r="F34" s="102"/>
      <c r="G34" s="103">
        <v>14000000</v>
      </c>
      <c r="H34" s="158">
        <f t="shared" si="0"/>
        <v>38080825.290000044</v>
      </c>
      <c r="J34" s="122">
        <f t="shared" si="1"/>
        <v>0</v>
      </c>
      <c r="K34" s="123">
        <f t="shared" si="2"/>
        <v>5</v>
      </c>
      <c r="L34" s="124" t="str">
        <f t="shared" si="3"/>
        <v>Juni</v>
      </c>
      <c r="M34" s="118" t="str">
        <f t="shared" si="4"/>
        <v xml:space="preserve"> </v>
      </c>
      <c r="N34" s="115" t="str">
        <f t="shared" si="5"/>
        <v>KB/TK Diterima kas tunai di Bendahara</v>
      </c>
      <c r="O34" s="118" t="s">
        <v>127</v>
      </c>
      <c r="P34" s="125" t="str">
        <f t="shared" si="6"/>
        <v>Diterima kas tunai di Bendahara</v>
      </c>
      <c r="Q34" s="126">
        <f t="shared" si="7"/>
        <v>14000000</v>
      </c>
      <c r="R34" s="126">
        <f t="shared" si="8"/>
        <v>14000000</v>
      </c>
      <c r="S34" s="115"/>
      <c r="T34" s="118" t="str">
        <f t="shared" si="9"/>
        <v>UNIT</v>
      </c>
      <c r="U34" s="127" t="str">
        <f t="shared" si="10"/>
        <v>UNITKB/TK Diterima kas tunai di Bendahara</v>
      </c>
      <c r="V34" s="111"/>
    </row>
    <row r="35" spans="1:22" ht="19.05" customHeight="1" x14ac:dyDescent="0.3">
      <c r="B35" s="104">
        <v>46178</v>
      </c>
      <c r="C35" s="155"/>
      <c r="D35" s="155"/>
      <c r="E35" s="101" t="s">
        <v>267</v>
      </c>
      <c r="F35" s="102">
        <v>76164275</v>
      </c>
      <c r="G35" s="102"/>
      <c r="H35" s="158">
        <f t="shared" si="0"/>
        <v>114245100.29000005</v>
      </c>
      <c r="J35" s="122">
        <f t="shared" si="1"/>
        <v>0</v>
      </c>
      <c r="K35" s="123">
        <f t="shared" si="2"/>
        <v>5</v>
      </c>
      <c r="L35" s="124" t="str">
        <f t="shared" si="3"/>
        <v>Juni</v>
      </c>
      <c r="M35" s="118" t="str">
        <f t="shared" si="4"/>
        <v xml:space="preserve"> </v>
      </c>
      <c r="N35" s="115" t="str">
        <f t="shared" si="5"/>
        <v>KB/TK Dropping TK Bulan Juni 2026</v>
      </c>
      <c r="O35" s="118" t="s">
        <v>127</v>
      </c>
      <c r="P35" s="125" t="str">
        <f t="shared" si="6"/>
        <v>Dropping TK Bulan Juni 2026</v>
      </c>
      <c r="Q35" s="126">
        <f t="shared" si="7"/>
        <v>76164275</v>
      </c>
      <c r="R35" s="126">
        <f t="shared" si="8"/>
        <v>76164275</v>
      </c>
      <c r="S35" s="115"/>
      <c r="T35" s="118" t="str">
        <f t="shared" si="9"/>
        <v>UNIT</v>
      </c>
      <c r="U35" s="127" t="str">
        <f t="shared" si="10"/>
        <v>UNITKB/TK Dropping TK Bulan Juni 2026</v>
      </c>
      <c r="V35" s="111"/>
    </row>
    <row r="36" spans="1:22" ht="19.05" customHeight="1" x14ac:dyDescent="0.3">
      <c r="B36" s="104">
        <v>46181</v>
      </c>
      <c r="C36" s="155">
        <v>511506</v>
      </c>
      <c r="D36" s="155">
        <v>18</v>
      </c>
      <c r="E36" s="101" t="s">
        <v>265</v>
      </c>
      <c r="F36" s="102"/>
      <c r="G36" s="103">
        <v>751100</v>
      </c>
      <c r="H36" s="158">
        <f t="shared" si="0"/>
        <v>113494000.29000005</v>
      </c>
      <c r="J36" s="122">
        <f t="shared" si="1"/>
        <v>18</v>
      </c>
      <c r="K36" s="123">
        <f t="shared" si="2"/>
        <v>8</v>
      </c>
      <c r="L36" s="124" t="str">
        <f t="shared" si="3"/>
        <v>Juni</v>
      </c>
      <c r="M36" s="118" t="str">
        <f t="shared" si="4"/>
        <v>JV-KB/TK-Juni-18</v>
      </c>
      <c r="N36" s="115" t="str">
        <f t="shared" si="5"/>
        <v>KB/TK Sukses Setoran hafalan Ke LPP</v>
      </c>
      <c r="O36" s="118" t="s">
        <v>127</v>
      </c>
      <c r="P36" s="125" t="str">
        <f t="shared" si="6"/>
        <v>Sukses Setoran hafalan Ke LPP</v>
      </c>
      <c r="Q36" s="126">
        <f t="shared" si="7"/>
        <v>751100</v>
      </c>
      <c r="R36" s="126">
        <f t="shared" si="8"/>
        <v>751100</v>
      </c>
      <c r="S36" s="115"/>
      <c r="T36" s="118" t="str">
        <f t="shared" si="9"/>
        <v>UNIT</v>
      </c>
      <c r="U36" s="127" t="str">
        <f t="shared" si="10"/>
        <v>UNITKB/TK Sukses Setoran hafalan Ke LPP</v>
      </c>
      <c r="V36" s="111"/>
    </row>
    <row r="37" spans="1:22" ht="19.05" customHeight="1" x14ac:dyDescent="0.3">
      <c r="B37" s="104">
        <v>46181</v>
      </c>
      <c r="C37" s="155">
        <v>515102</v>
      </c>
      <c r="D37" s="155">
        <v>19</v>
      </c>
      <c r="E37" s="101" t="s">
        <v>88</v>
      </c>
      <c r="F37" s="102"/>
      <c r="G37" s="103">
        <f>225000+1975000</f>
        <v>2200000</v>
      </c>
      <c r="H37" s="158">
        <f t="shared" si="0"/>
        <v>111294000.29000005</v>
      </c>
      <c r="J37" s="122">
        <f t="shared" si="1"/>
        <v>19</v>
      </c>
      <c r="K37" s="123">
        <f t="shared" si="2"/>
        <v>8</v>
      </c>
      <c r="L37" s="124" t="str">
        <f t="shared" si="3"/>
        <v>Juni</v>
      </c>
      <c r="M37" s="118" t="str">
        <f t="shared" si="4"/>
        <v>JV-KB/TK-Juni-19</v>
      </c>
      <c r="N37" s="115" t="str">
        <f t="shared" si="5"/>
        <v>KB/TK Perawatan AC</v>
      </c>
      <c r="O37" s="118" t="s">
        <v>127</v>
      </c>
      <c r="P37" s="125" t="str">
        <f t="shared" si="6"/>
        <v>Perawatan AC</v>
      </c>
      <c r="Q37" s="126">
        <f t="shared" si="7"/>
        <v>2200000</v>
      </c>
      <c r="R37" s="126">
        <f t="shared" si="8"/>
        <v>2200000</v>
      </c>
      <c r="S37" s="115"/>
      <c r="T37" s="118" t="str">
        <f t="shared" si="9"/>
        <v>UNIT</v>
      </c>
      <c r="U37" s="127" t="str">
        <f t="shared" si="10"/>
        <v>UNITKB/TK Perawatan AC</v>
      </c>
      <c r="V37" s="111"/>
    </row>
    <row r="38" spans="1:22" ht="19.05" customHeight="1" x14ac:dyDescent="0.3">
      <c r="B38" s="104">
        <v>46182</v>
      </c>
      <c r="C38" s="155">
        <v>515307</v>
      </c>
      <c r="D38" s="155">
        <v>20</v>
      </c>
      <c r="E38" s="101" t="s">
        <v>89</v>
      </c>
      <c r="F38" s="102"/>
      <c r="G38" s="103">
        <v>116000</v>
      </c>
      <c r="H38" s="158">
        <f t="shared" si="0"/>
        <v>111178000.29000005</v>
      </c>
      <c r="J38" s="122">
        <f t="shared" si="1"/>
        <v>20</v>
      </c>
      <c r="K38" s="123">
        <f t="shared" si="2"/>
        <v>9</v>
      </c>
      <c r="L38" s="124" t="str">
        <f t="shared" si="3"/>
        <v>Juni</v>
      </c>
      <c r="M38" s="118" t="str">
        <f t="shared" si="4"/>
        <v>JV-KB/TK-Juni-20</v>
      </c>
      <c r="N38" s="115" t="str">
        <f t="shared" si="5"/>
        <v>KB/TK Pengobatan cepat ( Pertolongan pertama )</v>
      </c>
      <c r="O38" s="118" t="s">
        <v>127</v>
      </c>
      <c r="P38" s="125" t="str">
        <f t="shared" si="6"/>
        <v>Pengobatan cepat ( Pertolongan pertama )</v>
      </c>
      <c r="Q38" s="126">
        <f t="shared" si="7"/>
        <v>116000</v>
      </c>
      <c r="R38" s="126">
        <f t="shared" si="8"/>
        <v>116000</v>
      </c>
      <c r="S38" s="115"/>
      <c r="T38" s="118" t="str">
        <f t="shared" si="9"/>
        <v>UNIT</v>
      </c>
      <c r="U38" s="127" t="str">
        <f t="shared" si="10"/>
        <v>UNITKB/TK Pengobatan cepat ( Pertolongan pertama )</v>
      </c>
      <c r="V38" s="111"/>
    </row>
    <row r="39" spans="1:22" s="187" customFormat="1" ht="19.05" customHeight="1" x14ac:dyDescent="0.3">
      <c r="A39" s="218"/>
      <c r="B39" s="182">
        <v>46182</v>
      </c>
      <c r="C39" s="183">
        <v>518106</v>
      </c>
      <c r="D39" s="183">
        <v>21</v>
      </c>
      <c r="E39" s="201" t="s">
        <v>258</v>
      </c>
      <c r="F39" s="186"/>
      <c r="G39" s="186">
        <v>7884000</v>
      </c>
      <c r="H39" s="158">
        <f t="shared" si="0"/>
        <v>103294000.29000005</v>
      </c>
      <c r="J39" s="188">
        <f t="shared" si="1"/>
        <v>21</v>
      </c>
      <c r="K39" s="189">
        <f t="shared" si="2"/>
        <v>9</v>
      </c>
      <c r="L39" s="190" t="str">
        <f t="shared" si="3"/>
        <v>Juni</v>
      </c>
      <c r="M39" s="181" t="str">
        <f t="shared" si="4"/>
        <v>JV-KB/TK-Juni-21</v>
      </c>
      <c r="N39" s="191" t="str">
        <f t="shared" si="5"/>
        <v>KB/TK Kenang - Kenangan</v>
      </c>
      <c r="O39" s="181" t="s">
        <v>127</v>
      </c>
      <c r="P39" s="192" t="str">
        <f t="shared" si="6"/>
        <v>Kenang - Kenangan</v>
      </c>
      <c r="Q39" s="193">
        <f t="shared" si="7"/>
        <v>7884000</v>
      </c>
      <c r="R39" s="193">
        <f t="shared" si="8"/>
        <v>7884000</v>
      </c>
      <c r="S39" s="191"/>
      <c r="T39" s="181" t="str">
        <f t="shared" si="9"/>
        <v>UNIT</v>
      </c>
      <c r="U39" s="194" t="str">
        <f t="shared" si="10"/>
        <v>UNITKB/TK Kenang - Kenangan</v>
      </c>
      <c r="V39" s="195"/>
    </row>
    <row r="40" spans="1:22" ht="19.05" customHeight="1" x14ac:dyDescent="0.3">
      <c r="B40" s="104">
        <v>46182</v>
      </c>
      <c r="C40" s="155">
        <v>530914</v>
      </c>
      <c r="D40" s="155">
        <v>22</v>
      </c>
      <c r="E40" s="156" t="s">
        <v>69</v>
      </c>
      <c r="F40" s="103"/>
      <c r="G40" s="103">
        <v>798000</v>
      </c>
      <c r="H40" s="158">
        <f t="shared" si="0"/>
        <v>102496000.29000005</v>
      </c>
      <c r="J40" s="122">
        <f t="shared" si="1"/>
        <v>22</v>
      </c>
      <c r="K40" s="123">
        <f t="shared" si="2"/>
        <v>9</v>
      </c>
      <c r="L40" s="124" t="str">
        <f t="shared" si="3"/>
        <v>Juni</v>
      </c>
      <c r="M40" s="118" t="str">
        <f t="shared" si="4"/>
        <v>JV-KB/TK-Juni-22</v>
      </c>
      <c r="N40" s="115" t="str">
        <f t="shared" si="5"/>
        <v>KB/TK KKG/MGMP</v>
      </c>
      <c r="O40" s="118" t="s">
        <v>127</v>
      </c>
      <c r="P40" s="125" t="str">
        <f t="shared" si="6"/>
        <v>KKG/MGMP</v>
      </c>
      <c r="Q40" s="126">
        <f t="shared" si="7"/>
        <v>798000</v>
      </c>
      <c r="R40" s="126">
        <f t="shared" si="8"/>
        <v>798000</v>
      </c>
      <c r="S40" s="115"/>
      <c r="T40" s="118" t="str">
        <f t="shared" si="9"/>
        <v>UNIT</v>
      </c>
      <c r="U40" s="127" t="str">
        <f t="shared" si="10"/>
        <v>UNITKB/TK KKG/MGMP</v>
      </c>
      <c r="V40" s="111"/>
    </row>
    <row r="41" spans="1:22" ht="19.05" customHeight="1" x14ac:dyDescent="0.3">
      <c r="B41" s="104">
        <v>46182</v>
      </c>
      <c r="C41" s="155"/>
      <c r="D41" s="155"/>
      <c r="E41" s="101" t="s">
        <v>232</v>
      </c>
      <c r="F41" s="102">
        <v>20000000</v>
      </c>
      <c r="G41" s="103"/>
      <c r="H41" s="158">
        <f t="shared" si="0"/>
        <v>122496000.29000005</v>
      </c>
      <c r="J41" s="122">
        <f t="shared" si="1"/>
        <v>0</v>
      </c>
      <c r="K41" s="123">
        <f t="shared" si="2"/>
        <v>9</v>
      </c>
      <c r="L41" s="124" t="str">
        <f t="shared" si="3"/>
        <v>Juni</v>
      </c>
      <c r="M41" s="118" t="str">
        <f t="shared" si="4"/>
        <v xml:space="preserve"> </v>
      </c>
      <c r="N41" s="115" t="str">
        <f t="shared" si="5"/>
        <v>KB/TK Pengambilan Droping (Operasional Sekolah)</v>
      </c>
      <c r="O41" s="118" t="s">
        <v>127</v>
      </c>
      <c r="P41" s="125" t="str">
        <f t="shared" si="6"/>
        <v>Pengambilan Droping (Operasional Sekolah)</v>
      </c>
      <c r="Q41" s="126">
        <f t="shared" si="7"/>
        <v>20000000</v>
      </c>
      <c r="R41" s="126">
        <f t="shared" si="8"/>
        <v>20000000</v>
      </c>
      <c r="S41" s="115"/>
      <c r="T41" s="118" t="str">
        <f t="shared" si="9"/>
        <v>UNIT</v>
      </c>
      <c r="U41" s="127" t="str">
        <f t="shared" si="10"/>
        <v>UNITKB/TK Pengambilan Droping (Operasional Sekolah)</v>
      </c>
      <c r="V41" s="111"/>
    </row>
    <row r="42" spans="1:22" ht="19.05" customHeight="1" x14ac:dyDescent="0.3">
      <c r="B42" s="104">
        <v>46182</v>
      </c>
      <c r="C42" s="155"/>
      <c r="D42" s="155"/>
      <c r="E42" s="156" t="s">
        <v>151</v>
      </c>
      <c r="F42" s="102"/>
      <c r="G42" s="102">
        <v>20000000</v>
      </c>
      <c r="H42" s="158">
        <f t="shared" si="0"/>
        <v>102496000.29000005</v>
      </c>
      <c r="J42" s="122">
        <f t="shared" si="1"/>
        <v>0</v>
      </c>
      <c r="K42" s="123">
        <f t="shared" si="2"/>
        <v>9</v>
      </c>
      <c r="L42" s="124" t="str">
        <f t="shared" si="3"/>
        <v>Juni</v>
      </c>
      <c r="M42" s="118" t="str">
        <f t="shared" si="4"/>
        <v xml:space="preserve"> </v>
      </c>
      <c r="N42" s="115" t="str">
        <f t="shared" si="5"/>
        <v>KB/TK Diterima kas tunai di Bendahara</v>
      </c>
      <c r="O42" s="118" t="s">
        <v>127</v>
      </c>
      <c r="P42" s="125" t="str">
        <f t="shared" si="6"/>
        <v>Diterima kas tunai di Bendahara</v>
      </c>
      <c r="Q42" s="126">
        <f t="shared" si="7"/>
        <v>20000000</v>
      </c>
      <c r="R42" s="126">
        <f t="shared" si="8"/>
        <v>20000000</v>
      </c>
      <c r="S42" s="115"/>
      <c r="T42" s="118" t="str">
        <f t="shared" si="9"/>
        <v>UNIT</v>
      </c>
      <c r="U42" s="127" t="str">
        <f t="shared" si="10"/>
        <v>UNITKB/TK Diterima kas tunai di Bendahara</v>
      </c>
      <c r="V42" s="111"/>
    </row>
    <row r="43" spans="1:22" ht="19.05" customHeight="1" x14ac:dyDescent="0.3">
      <c r="B43" s="104">
        <v>46182</v>
      </c>
      <c r="C43" s="155"/>
      <c r="D43" s="155"/>
      <c r="E43" s="156" t="s">
        <v>135</v>
      </c>
      <c r="F43" s="103"/>
      <c r="G43" s="103">
        <v>2500</v>
      </c>
      <c r="H43" s="158">
        <f t="shared" si="0"/>
        <v>102493500.29000005</v>
      </c>
      <c r="J43" s="122">
        <f t="shared" si="1"/>
        <v>0</v>
      </c>
      <c r="K43" s="123">
        <f t="shared" si="2"/>
        <v>9</v>
      </c>
      <c r="L43" s="124" t="str">
        <f t="shared" si="3"/>
        <v>Juni</v>
      </c>
      <c r="M43" s="118" t="str">
        <f t="shared" si="4"/>
        <v xml:space="preserve"> </v>
      </c>
      <c r="N43" s="115" t="str">
        <f t="shared" si="5"/>
        <v>KB/TK Biaya Pemindahbukuan e-Banking</v>
      </c>
      <c r="O43" s="118" t="s">
        <v>127</v>
      </c>
      <c r="P43" s="125" t="str">
        <f t="shared" si="6"/>
        <v>Biaya Pemindahbukuan e-Banking</v>
      </c>
      <c r="Q43" s="126">
        <f t="shared" si="7"/>
        <v>2500</v>
      </c>
      <c r="R43" s="126">
        <f t="shared" si="8"/>
        <v>2500</v>
      </c>
      <c r="S43" s="115"/>
      <c r="T43" s="118" t="str">
        <f t="shared" si="9"/>
        <v>UNIT</v>
      </c>
      <c r="U43" s="127" t="str">
        <f t="shared" si="10"/>
        <v>UNITKB/TK Biaya Pemindahbukuan e-Banking</v>
      </c>
      <c r="V43" s="111"/>
    </row>
    <row r="44" spans="1:22" ht="19.05" customHeight="1" x14ac:dyDescent="0.3">
      <c r="B44" s="104">
        <v>46183</v>
      </c>
      <c r="C44" s="155">
        <v>511106</v>
      </c>
      <c r="D44" s="155">
        <v>23</v>
      </c>
      <c r="E44" s="101" t="s">
        <v>122</v>
      </c>
      <c r="F44" s="102"/>
      <c r="G44" s="103">
        <v>812100</v>
      </c>
      <c r="H44" s="158">
        <f t="shared" si="0"/>
        <v>101681400.29000005</v>
      </c>
      <c r="J44" s="122">
        <f t="shared" si="1"/>
        <v>23</v>
      </c>
      <c r="K44" s="123">
        <f t="shared" si="2"/>
        <v>10</v>
      </c>
      <c r="L44" s="124" t="str">
        <f t="shared" si="3"/>
        <v>Juni</v>
      </c>
      <c r="M44" s="118" t="str">
        <f t="shared" si="4"/>
        <v>JV-KB/TK-Juni-23</v>
      </c>
      <c r="N44" s="115" t="str">
        <f t="shared" si="5"/>
        <v>KB/TK Guest Teacher</v>
      </c>
      <c r="O44" s="118" t="s">
        <v>127</v>
      </c>
      <c r="P44" s="125" t="str">
        <f t="shared" si="6"/>
        <v>Guest Teacher</v>
      </c>
      <c r="Q44" s="126">
        <f t="shared" si="7"/>
        <v>812100</v>
      </c>
      <c r="R44" s="126">
        <f t="shared" si="8"/>
        <v>812100</v>
      </c>
      <c r="S44" s="115"/>
      <c r="T44" s="118" t="str">
        <f t="shared" si="9"/>
        <v>UNIT</v>
      </c>
      <c r="U44" s="127" t="str">
        <f t="shared" si="10"/>
        <v>UNITKB/TK Guest Teacher</v>
      </c>
      <c r="V44" s="111"/>
    </row>
    <row r="45" spans="1:22" ht="19.05" customHeight="1" x14ac:dyDescent="0.3">
      <c r="B45" s="104">
        <v>46183</v>
      </c>
      <c r="C45" s="155">
        <v>530304</v>
      </c>
      <c r="D45" s="155">
        <v>24</v>
      </c>
      <c r="E45" s="101" t="s">
        <v>147</v>
      </c>
      <c r="F45" s="102"/>
      <c r="G45" s="103">
        <v>139700</v>
      </c>
      <c r="H45" s="158">
        <f t="shared" si="0"/>
        <v>101541700.29000005</v>
      </c>
      <c r="J45" s="122">
        <f t="shared" si="1"/>
        <v>24</v>
      </c>
      <c r="K45" s="123">
        <f t="shared" si="2"/>
        <v>10</v>
      </c>
      <c r="L45" s="124" t="str">
        <f t="shared" si="3"/>
        <v>Juni</v>
      </c>
      <c r="M45" s="118" t="str">
        <f t="shared" si="4"/>
        <v>JV-KB/TK-Juni-24</v>
      </c>
      <c r="N45" s="115" t="str">
        <f t="shared" si="5"/>
        <v>KB/TK Batu Baterai</v>
      </c>
      <c r="O45" s="118" t="s">
        <v>127</v>
      </c>
      <c r="P45" s="125" t="str">
        <f t="shared" si="6"/>
        <v>Batu Baterai</v>
      </c>
      <c r="Q45" s="126">
        <f t="shared" si="7"/>
        <v>139700</v>
      </c>
      <c r="R45" s="126">
        <f t="shared" si="8"/>
        <v>139700</v>
      </c>
      <c r="S45" s="115"/>
      <c r="T45" s="118" t="str">
        <f t="shared" si="9"/>
        <v>UNIT</v>
      </c>
      <c r="U45" s="127" t="str">
        <f t="shared" si="10"/>
        <v>UNITKB/TK Batu Baterai</v>
      </c>
      <c r="V45" s="111"/>
    </row>
    <row r="46" spans="1:22" ht="19.05" customHeight="1" x14ac:dyDescent="0.3">
      <c r="B46" s="104">
        <v>46184</v>
      </c>
      <c r="C46" s="155"/>
      <c r="D46" s="155"/>
      <c r="E46" s="156" t="s">
        <v>232</v>
      </c>
      <c r="F46" s="102">
        <v>20000000</v>
      </c>
      <c r="G46" s="102"/>
      <c r="H46" s="158">
        <f t="shared" si="0"/>
        <v>121541700.29000005</v>
      </c>
      <c r="J46" s="122">
        <f t="shared" si="1"/>
        <v>0</v>
      </c>
      <c r="K46" s="123">
        <f t="shared" si="2"/>
        <v>11</v>
      </c>
      <c r="L46" s="124" t="str">
        <f t="shared" si="3"/>
        <v>Juni</v>
      </c>
      <c r="M46" s="118" t="str">
        <f t="shared" si="4"/>
        <v xml:space="preserve"> </v>
      </c>
      <c r="N46" s="115" t="str">
        <f t="shared" si="5"/>
        <v>KB/TK Pengambilan Droping (Operasional Sekolah)</v>
      </c>
      <c r="O46" s="118" t="s">
        <v>127</v>
      </c>
      <c r="P46" s="125" t="str">
        <f t="shared" si="6"/>
        <v>Pengambilan Droping (Operasional Sekolah)</v>
      </c>
      <c r="Q46" s="126">
        <f t="shared" si="7"/>
        <v>20000000</v>
      </c>
      <c r="R46" s="126">
        <f t="shared" si="8"/>
        <v>20000000</v>
      </c>
      <c r="S46" s="115"/>
      <c r="T46" s="118" t="str">
        <f t="shared" si="9"/>
        <v>UNIT</v>
      </c>
      <c r="U46" s="127" t="str">
        <f t="shared" si="10"/>
        <v>UNITKB/TK Pengambilan Droping (Operasional Sekolah)</v>
      </c>
      <c r="V46" s="111"/>
    </row>
    <row r="47" spans="1:22" ht="19.05" customHeight="1" x14ac:dyDescent="0.3">
      <c r="B47" s="104">
        <v>46184</v>
      </c>
      <c r="C47" s="155"/>
      <c r="D47" s="155"/>
      <c r="E47" s="156" t="s">
        <v>151</v>
      </c>
      <c r="F47" s="102"/>
      <c r="G47" s="102">
        <v>20000000</v>
      </c>
      <c r="H47" s="158">
        <f t="shared" si="0"/>
        <v>101541700.29000005</v>
      </c>
      <c r="J47" s="122">
        <f t="shared" si="1"/>
        <v>0</v>
      </c>
      <c r="K47" s="123">
        <f t="shared" si="2"/>
        <v>11</v>
      </c>
      <c r="L47" s="124" t="str">
        <f t="shared" si="3"/>
        <v>Juni</v>
      </c>
      <c r="M47" s="118" t="str">
        <f t="shared" si="4"/>
        <v xml:space="preserve"> </v>
      </c>
      <c r="N47" s="115" t="str">
        <f t="shared" si="5"/>
        <v>KB/TK Diterima kas tunai di Bendahara</v>
      </c>
      <c r="O47" s="118" t="s">
        <v>127</v>
      </c>
      <c r="P47" s="125" t="str">
        <f t="shared" si="6"/>
        <v>Diterima kas tunai di Bendahara</v>
      </c>
      <c r="Q47" s="126">
        <f t="shared" si="7"/>
        <v>20000000</v>
      </c>
      <c r="R47" s="126">
        <f t="shared" si="8"/>
        <v>20000000</v>
      </c>
      <c r="S47" s="115"/>
      <c r="T47" s="118" t="str">
        <f t="shared" si="9"/>
        <v>UNIT</v>
      </c>
      <c r="U47" s="127" t="str">
        <f t="shared" si="10"/>
        <v>UNITKB/TK Diterima kas tunai di Bendahara</v>
      </c>
      <c r="V47" s="111"/>
    </row>
    <row r="48" spans="1:22" ht="19.05" customHeight="1" x14ac:dyDescent="0.3">
      <c r="B48" s="182">
        <v>46185</v>
      </c>
      <c r="C48" s="183">
        <v>518109</v>
      </c>
      <c r="D48" s="183">
        <v>25</v>
      </c>
      <c r="E48" s="184" t="s">
        <v>86</v>
      </c>
      <c r="F48" s="185"/>
      <c r="G48" s="186">
        <v>2562500</v>
      </c>
      <c r="H48" s="158">
        <f t="shared" si="0"/>
        <v>98979200.290000051</v>
      </c>
      <c r="J48" s="122">
        <f t="shared" si="1"/>
        <v>25</v>
      </c>
      <c r="K48" s="123">
        <f t="shared" si="2"/>
        <v>12</v>
      </c>
      <c r="L48" s="124" t="str">
        <f t="shared" si="3"/>
        <v>Juni</v>
      </c>
      <c r="M48" s="118" t="str">
        <f t="shared" si="4"/>
        <v>JV-KB/TK-Juni-25</v>
      </c>
      <c r="N48" s="115" t="str">
        <f t="shared" si="5"/>
        <v>KB/TK Map Ijazah</v>
      </c>
      <c r="O48" s="118" t="s">
        <v>127</v>
      </c>
      <c r="P48" s="125" t="str">
        <f t="shared" si="6"/>
        <v>Map Ijazah</v>
      </c>
      <c r="Q48" s="126">
        <f t="shared" si="7"/>
        <v>2562500</v>
      </c>
      <c r="R48" s="126">
        <f t="shared" si="8"/>
        <v>2562500</v>
      </c>
      <c r="S48" s="115"/>
      <c r="T48" s="118" t="str">
        <f t="shared" si="9"/>
        <v>UNIT</v>
      </c>
      <c r="U48" s="127" t="str">
        <f t="shared" si="10"/>
        <v>UNITKB/TK Map Ijazah</v>
      </c>
      <c r="V48" s="111"/>
    </row>
    <row r="49" spans="1:22" s="187" customFormat="1" ht="19.05" customHeight="1" x14ac:dyDescent="0.3">
      <c r="A49" s="218"/>
      <c r="B49" s="104">
        <v>46185</v>
      </c>
      <c r="C49" s="155">
        <v>531005</v>
      </c>
      <c r="D49" s="155">
        <v>26</v>
      </c>
      <c r="E49" s="156" t="s">
        <v>96</v>
      </c>
      <c r="F49" s="102"/>
      <c r="G49" s="102">
        <v>405000</v>
      </c>
      <c r="H49" s="158">
        <f t="shared" si="0"/>
        <v>98574200.290000051</v>
      </c>
      <c r="J49" s="188">
        <f t="shared" si="1"/>
        <v>26</v>
      </c>
      <c r="K49" s="189">
        <f t="shared" si="2"/>
        <v>12</v>
      </c>
      <c r="L49" s="190" t="str">
        <f t="shared" si="3"/>
        <v>Juni</v>
      </c>
      <c r="M49" s="181" t="str">
        <f t="shared" si="4"/>
        <v>JV-KB/TK-Juni-26</v>
      </c>
      <c r="N49" s="191" t="str">
        <f t="shared" si="5"/>
        <v>KB/TK Home Visit Siswa Dalam Kota</v>
      </c>
      <c r="O49" s="181" t="s">
        <v>127</v>
      </c>
      <c r="P49" s="192" t="str">
        <f t="shared" si="6"/>
        <v>Home Visit Siswa Dalam Kota</v>
      </c>
      <c r="Q49" s="193">
        <f t="shared" si="7"/>
        <v>405000</v>
      </c>
      <c r="R49" s="193">
        <f t="shared" si="8"/>
        <v>405000</v>
      </c>
      <c r="S49" s="191"/>
      <c r="T49" s="181" t="str">
        <f t="shared" si="9"/>
        <v>UNIT</v>
      </c>
      <c r="U49" s="194" t="str">
        <f t="shared" si="10"/>
        <v>UNITKB/TK Home Visit Siswa Dalam Kota</v>
      </c>
      <c r="V49" s="195"/>
    </row>
    <row r="50" spans="1:22" ht="19.05" customHeight="1" x14ac:dyDescent="0.3">
      <c r="B50" s="104">
        <v>46185</v>
      </c>
      <c r="C50" s="155">
        <v>531006</v>
      </c>
      <c r="D50" s="155">
        <v>27</v>
      </c>
      <c r="E50" s="101" t="s">
        <v>101</v>
      </c>
      <c r="F50" s="102"/>
      <c r="G50" s="102">
        <v>80000</v>
      </c>
      <c r="H50" s="158">
        <f t="shared" si="0"/>
        <v>98494200.290000051</v>
      </c>
      <c r="J50" s="122">
        <f t="shared" si="1"/>
        <v>27</v>
      </c>
      <c r="K50" s="123">
        <f t="shared" si="2"/>
        <v>12</v>
      </c>
      <c r="L50" s="124" t="str">
        <f t="shared" si="3"/>
        <v>Juni</v>
      </c>
      <c r="M50" s="118" t="str">
        <f t="shared" si="4"/>
        <v>JV-KB/TK-Juni-27</v>
      </c>
      <c r="N50" s="115" t="str">
        <f t="shared" si="5"/>
        <v>KB/TK Home Visit Siswa Luar Kota</v>
      </c>
      <c r="O50" s="118" t="s">
        <v>127</v>
      </c>
      <c r="P50" s="125" t="str">
        <f t="shared" si="6"/>
        <v>Home Visit Siswa Luar Kota</v>
      </c>
      <c r="Q50" s="126">
        <f t="shared" si="7"/>
        <v>80000</v>
      </c>
      <c r="R50" s="126">
        <f t="shared" si="8"/>
        <v>80000</v>
      </c>
      <c r="S50" s="115"/>
      <c r="T50" s="118" t="str">
        <f t="shared" si="9"/>
        <v>UNIT</v>
      </c>
      <c r="U50" s="127" t="str">
        <f t="shared" si="10"/>
        <v>UNITKB/TK Home Visit Siswa Luar Kota</v>
      </c>
      <c r="V50" s="111"/>
    </row>
    <row r="51" spans="1:22" ht="19.05" customHeight="1" x14ac:dyDescent="0.3">
      <c r="B51" s="104">
        <v>46185</v>
      </c>
      <c r="C51" s="155"/>
      <c r="D51" s="155"/>
      <c r="E51" s="156" t="s">
        <v>135</v>
      </c>
      <c r="F51" s="103"/>
      <c r="G51" s="103">
        <v>2500</v>
      </c>
      <c r="H51" s="158">
        <f t="shared" si="0"/>
        <v>98491700.290000051</v>
      </c>
      <c r="J51" s="122">
        <f t="shared" si="1"/>
        <v>0</v>
      </c>
      <c r="K51" s="123">
        <f t="shared" si="2"/>
        <v>12</v>
      </c>
      <c r="L51" s="124" t="str">
        <f t="shared" si="3"/>
        <v>Juni</v>
      </c>
      <c r="M51" s="118" t="str">
        <f t="shared" si="4"/>
        <v xml:space="preserve"> </v>
      </c>
      <c r="N51" s="115" t="str">
        <f t="shared" si="5"/>
        <v>KB/TK Biaya Pemindahbukuan e-Banking</v>
      </c>
      <c r="O51" s="118" t="s">
        <v>127</v>
      </c>
      <c r="P51" s="125" t="str">
        <f t="shared" si="6"/>
        <v>Biaya Pemindahbukuan e-Banking</v>
      </c>
      <c r="Q51" s="126">
        <f t="shared" si="7"/>
        <v>2500</v>
      </c>
      <c r="R51" s="126">
        <f t="shared" si="8"/>
        <v>2500</v>
      </c>
      <c r="S51" s="115"/>
      <c r="T51" s="118" t="str">
        <f t="shared" si="9"/>
        <v>UNIT</v>
      </c>
      <c r="U51" s="127" t="str">
        <f t="shared" si="10"/>
        <v>UNITKB/TK Biaya Pemindahbukuan e-Banking</v>
      </c>
      <c r="V51" s="111"/>
    </row>
    <row r="52" spans="1:22" ht="19.05" customHeight="1" x14ac:dyDescent="0.3">
      <c r="B52" s="104">
        <v>46186</v>
      </c>
      <c r="C52" s="155">
        <v>518301</v>
      </c>
      <c r="D52" s="155">
        <v>28</v>
      </c>
      <c r="E52" s="101" t="s">
        <v>91</v>
      </c>
      <c r="F52" s="102"/>
      <c r="G52" s="102">
        <v>400000</v>
      </c>
      <c r="H52" s="158">
        <f t="shared" si="0"/>
        <v>98091700.290000051</v>
      </c>
      <c r="J52" s="122">
        <f t="shared" si="1"/>
        <v>28</v>
      </c>
      <c r="K52" s="123">
        <f t="shared" si="2"/>
        <v>13</v>
      </c>
      <c r="L52" s="124" t="str">
        <f t="shared" si="3"/>
        <v>Juni</v>
      </c>
      <c r="M52" s="118" t="str">
        <f t="shared" si="4"/>
        <v>JV-KB/TK-Juni-28</v>
      </c>
      <c r="N52" s="115" t="str">
        <f t="shared" si="5"/>
        <v>KB/TK Duplikat Piala</v>
      </c>
      <c r="O52" s="118" t="s">
        <v>127</v>
      </c>
      <c r="P52" s="125" t="str">
        <f t="shared" si="6"/>
        <v>Duplikat Piala</v>
      </c>
      <c r="Q52" s="126">
        <f t="shared" si="7"/>
        <v>400000</v>
      </c>
      <c r="R52" s="126">
        <f t="shared" si="8"/>
        <v>400000</v>
      </c>
      <c r="S52" s="115"/>
      <c r="T52" s="118" t="str">
        <f t="shared" si="9"/>
        <v>UNIT</v>
      </c>
      <c r="U52" s="127" t="str">
        <f t="shared" si="10"/>
        <v>UNITKB/TK Duplikat Piala</v>
      </c>
      <c r="V52" s="111"/>
    </row>
    <row r="53" spans="1:22" ht="19.05" customHeight="1" x14ac:dyDescent="0.3">
      <c r="B53" s="104">
        <v>46186</v>
      </c>
      <c r="C53" s="155">
        <v>531010</v>
      </c>
      <c r="D53" s="155">
        <v>29</v>
      </c>
      <c r="E53" s="101" t="s">
        <v>203</v>
      </c>
      <c r="F53" s="102"/>
      <c r="G53" s="103">
        <v>30000</v>
      </c>
      <c r="H53" s="158">
        <f t="shared" si="0"/>
        <v>98061700.290000051</v>
      </c>
      <c r="J53" s="122">
        <f t="shared" si="1"/>
        <v>29</v>
      </c>
      <c r="K53" s="123">
        <f t="shared" si="2"/>
        <v>13</v>
      </c>
      <c r="L53" s="124" t="str">
        <f t="shared" si="3"/>
        <v>Juni</v>
      </c>
      <c r="M53" s="118" t="str">
        <f t="shared" si="4"/>
        <v>JV-KB/TK-Juni-29</v>
      </c>
      <c r="N53" s="115" t="str">
        <f t="shared" si="5"/>
        <v>KB/TK Operasional Mobil Sekolah/LPP</v>
      </c>
      <c r="O53" s="118" t="s">
        <v>127</v>
      </c>
      <c r="P53" s="125" t="str">
        <f t="shared" si="6"/>
        <v>Operasional Mobil Sekolah/LPP</v>
      </c>
      <c r="Q53" s="126">
        <f t="shared" si="7"/>
        <v>30000</v>
      </c>
      <c r="R53" s="126">
        <f t="shared" si="8"/>
        <v>30000</v>
      </c>
      <c r="S53" s="115"/>
      <c r="T53" s="118" t="str">
        <f t="shared" si="9"/>
        <v>UNIT</v>
      </c>
      <c r="U53" s="127" t="str">
        <f t="shared" si="10"/>
        <v>UNITKB/TK Operasional Mobil Sekolah/LPP</v>
      </c>
      <c r="V53" s="111"/>
    </row>
    <row r="54" spans="1:22" ht="19.05" customHeight="1" x14ac:dyDescent="0.3">
      <c r="B54" s="104">
        <v>46190</v>
      </c>
      <c r="C54" s="155">
        <v>511401</v>
      </c>
      <c r="D54" s="155">
        <v>30</v>
      </c>
      <c r="E54" s="101" t="s">
        <v>207</v>
      </c>
      <c r="F54" s="102"/>
      <c r="G54" s="103">
        <v>5212900</v>
      </c>
      <c r="H54" s="158">
        <f t="shared" si="0"/>
        <v>92848800.290000051</v>
      </c>
      <c r="J54" s="122">
        <f t="shared" si="1"/>
        <v>30</v>
      </c>
      <c r="K54" s="123">
        <f t="shared" si="2"/>
        <v>17</v>
      </c>
      <c r="L54" s="124" t="str">
        <f t="shared" si="3"/>
        <v>Juni</v>
      </c>
      <c r="M54" s="118" t="str">
        <f t="shared" si="4"/>
        <v>JV-KB/TK-Juni-30</v>
      </c>
      <c r="N54" s="115" t="str">
        <f t="shared" si="5"/>
        <v>KB/TK Class Meeting</v>
      </c>
      <c r="O54" s="118" t="s">
        <v>127</v>
      </c>
      <c r="P54" s="125" t="str">
        <f t="shared" si="6"/>
        <v>Class Meeting</v>
      </c>
      <c r="Q54" s="126">
        <f t="shared" si="7"/>
        <v>5212900</v>
      </c>
      <c r="R54" s="126">
        <f t="shared" si="8"/>
        <v>5212900</v>
      </c>
      <c r="S54" s="115"/>
      <c r="T54" s="118" t="str">
        <f t="shared" si="9"/>
        <v>UNIT</v>
      </c>
      <c r="U54" s="127" t="str">
        <f t="shared" si="10"/>
        <v>UNITKB/TK Class Meeting</v>
      </c>
      <c r="V54" s="111"/>
    </row>
    <row r="55" spans="1:22" ht="19.05" customHeight="1" x14ac:dyDescent="0.3">
      <c r="B55" s="104">
        <v>46190</v>
      </c>
      <c r="C55" s="155">
        <v>512101</v>
      </c>
      <c r="D55" s="155">
        <v>31</v>
      </c>
      <c r="E55" s="101" t="s">
        <v>205</v>
      </c>
      <c r="F55" s="102"/>
      <c r="G55" s="103">
        <v>1129000</v>
      </c>
      <c r="H55" s="158">
        <f t="shared" si="0"/>
        <v>91719800.290000051</v>
      </c>
      <c r="J55" s="122">
        <f t="shared" si="1"/>
        <v>31</v>
      </c>
      <c r="K55" s="123">
        <f t="shared" si="2"/>
        <v>17</v>
      </c>
      <c r="L55" s="124" t="str">
        <f t="shared" si="3"/>
        <v>Juni</v>
      </c>
      <c r="M55" s="118" t="str">
        <f t="shared" si="4"/>
        <v>JV-KB/TK-Juni-31</v>
      </c>
      <c r="N55" s="115" t="str">
        <f t="shared" si="5"/>
        <v>KB/TK Program Tahunan</v>
      </c>
      <c r="O55" s="118" t="s">
        <v>127</v>
      </c>
      <c r="P55" s="125" t="str">
        <f t="shared" si="6"/>
        <v>Program Tahunan</v>
      </c>
      <c r="Q55" s="126">
        <f t="shared" si="7"/>
        <v>1129000</v>
      </c>
      <c r="R55" s="126">
        <f t="shared" si="8"/>
        <v>1129000</v>
      </c>
      <c r="S55" s="115"/>
      <c r="T55" s="118" t="str">
        <f t="shared" si="9"/>
        <v>UNIT</v>
      </c>
      <c r="U55" s="127" t="str">
        <f t="shared" si="10"/>
        <v>UNITKB/TK Program Tahunan</v>
      </c>
      <c r="V55" s="111"/>
    </row>
    <row r="56" spans="1:22" ht="19.05" customHeight="1" x14ac:dyDescent="0.3">
      <c r="B56" s="104">
        <v>46190</v>
      </c>
      <c r="C56" s="155">
        <v>518112</v>
      </c>
      <c r="D56" s="155">
        <v>32</v>
      </c>
      <c r="E56" s="156" t="s">
        <v>84</v>
      </c>
      <c r="F56" s="102"/>
      <c r="G56" s="103">
        <v>56000</v>
      </c>
      <c r="H56" s="158">
        <f t="shared" si="0"/>
        <v>91663800.290000051</v>
      </c>
      <c r="J56" s="122">
        <f t="shared" si="1"/>
        <v>32</v>
      </c>
      <c r="K56" s="123">
        <f t="shared" si="2"/>
        <v>17</v>
      </c>
      <c r="L56" s="124" t="str">
        <f t="shared" si="3"/>
        <v>Juni</v>
      </c>
      <c r="M56" s="118" t="str">
        <f t="shared" si="4"/>
        <v>JV-KB/TK-Juni-32</v>
      </c>
      <c r="N56" s="115" t="str">
        <f t="shared" si="5"/>
        <v>KB/TK Progres Report</v>
      </c>
      <c r="O56" s="118" t="s">
        <v>127</v>
      </c>
      <c r="P56" s="125" t="str">
        <f t="shared" si="6"/>
        <v>Progres Report</v>
      </c>
      <c r="Q56" s="126">
        <f t="shared" si="7"/>
        <v>56000</v>
      </c>
      <c r="R56" s="126">
        <f t="shared" si="8"/>
        <v>56000</v>
      </c>
      <c r="S56" s="115"/>
      <c r="T56" s="118" t="str">
        <f t="shared" si="9"/>
        <v>UNIT</v>
      </c>
      <c r="U56" s="127" t="str">
        <f t="shared" si="10"/>
        <v>UNITKB/TK Progres Report</v>
      </c>
      <c r="V56" s="111"/>
    </row>
    <row r="57" spans="1:22" ht="19.05" customHeight="1" x14ac:dyDescent="0.3">
      <c r="B57" s="104">
        <v>46190</v>
      </c>
      <c r="C57" s="155">
        <v>530707</v>
      </c>
      <c r="D57" s="155">
        <v>33</v>
      </c>
      <c r="E57" s="156" t="s">
        <v>64</v>
      </c>
      <c r="F57" s="102"/>
      <c r="G57" s="102">
        <v>390600</v>
      </c>
      <c r="H57" s="158">
        <f t="shared" si="0"/>
        <v>91273200.290000051</v>
      </c>
      <c r="J57" s="122">
        <f t="shared" si="1"/>
        <v>33</v>
      </c>
      <c r="K57" s="123">
        <f t="shared" si="2"/>
        <v>17</v>
      </c>
      <c r="L57" s="124" t="str">
        <f t="shared" si="3"/>
        <v>Juni</v>
      </c>
      <c r="M57" s="118" t="str">
        <f t="shared" si="4"/>
        <v>JV-KB/TK-Juni-33</v>
      </c>
      <c r="N57" s="115" t="str">
        <f t="shared" si="5"/>
        <v>KB/TK Kunjungan Tamu</v>
      </c>
      <c r="O57" s="118" t="s">
        <v>127</v>
      </c>
      <c r="P57" s="125" t="str">
        <f t="shared" si="6"/>
        <v>Kunjungan Tamu</v>
      </c>
      <c r="Q57" s="126">
        <f t="shared" si="7"/>
        <v>390600</v>
      </c>
      <c r="R57" s="126">
        <f t="shared" si="8"/>
        <v>390600</v>
      </c>
      <c r="S57" s="115"/>
      <c r="T57" s="118" t="str">
        <f t="shared" si="9"/>
        <v>UNIT</v>
      </c>
      <c r="U57" s="127" t="str">
        <f t="shared" si="10"/>
        <v>UNITKB/TK Kunjungan Tamu</v>
      </c>
      <c r="V57" s="111"/>
    </row>
    <row r="58" spans="1:22" ht="19.05" customHeight="1" x14ac:dyDescent="0.3">
      <c r="B58" s="104">
        <v>46190</v>
      </c>
      <c r="C58" s="155">
        <v>530711</v>
      </c>
      <c r="D58" s="155">
        <v>34</v>
      </c>
      <c r="E58" s="101" t="s">
        <v>106</v>
      </c>
      <c r="F58" s="102"/>
      <c r="G58" s="103">
        <v>505400</v>
      </c>
      <c r="H58" s="158">
        <f t="shared" si="0"/>
        <v>90767800.290000051</v>
      </c>
      <c r="J58" s="122">
        <f t="shared" si="1"/>
        <v>34</v>
      </c>
      <c r="K58" s="123">
        <f t="shared" si="2"/>
        <v>17</v>
      </c>
      <c r="L58" s="124" t="str">
        <f t="shared" si="3"/>
        <v>Juni</v>
      </c>
      <c r="M58" s="118" t="str">
        <f t="shared" si="4"/>
        <v>JV-KB/TK-Juni-34</v>
      </c>
      <c r="N58" s="115" t="str">
        <f t="shared" si="5"/>
        <v>KB/TK Rapat Internal</v>
      </c>
      <c r="O58" s="118" t="s">
        <v>127</v>
      </c>
      <c r="P58" s="125" t="str">
        <f t="shared" si="6"/>
        <v>Rapat Internal</v>
      </c>
      <c r="Q58" s="126">
        <f t="shared" si="7"/>
        <v>505400</v>
      </c>
      <c r="R58" s="126">
        <f t="shared" si="8"/>
        <v>505400</v>
      </c>
      <c r="S58" s="115"/>
      <c r="T58" s="118" t="str">
        <f t="shared" si="9"/>
        <v>UNIT</v>
      </c>
      <c r="U58" s="127" t="str">
        <f t="shared" si="10"/>
        <v>UNITKB/TK Rapat Internal</v>
      </c>
      <c r="V58" s="111"/>
    </row>
    <row r="59" spans="1:22" ht="19.05" customHeight="1" x14ac:dyDescent="0.3">
      <c r="B59" s="104">
        <v>46190</v>
      </c>
      <c r="C59" s="155">
        <v>530906</v>
      </c>
      <c r="D59" s="155">
        <v>35</v>
      </c>
      <c r="E59" s="101" t="s">
        <v>94</v>
      </c>
      <c r="F59" s="102"/>
      <c r="G59" s="103">
        <v>20000</v>
      </c>
      <c r="H59" s="158">
        <f t="shared" si="0"/>
        <v>90747800.290000051</v>
      </c>
      <c r="J59" s="122">
        <f t="shared" si="1"/>
        <v>35</v>
      </c>
      <c r="K59" s="123">
        <f t="shared" si="2"/>
        <v>17</v>
      </c>
      <c r="L59" s="124" t="str">
        <f t="shared" si="3"/>
        <v>Juni</v>
      </c>
      <c r="M59" s="118" t="str">
        <f t="shared" si="4"/>
        <v>JV-KB/TK-Juni-35</v>
      </c>
      <c r="N59" s="115" t="str">
        <f t="shared" si="5"/>
        <v>KB/TK GOPTKI</v>
      </c>
      <c r="O59" s="118" t="s">
        <v>127</v>
      </c>
      <c r="P59" s="125" t="str">
        <f t="shared" si="6"/>
        <v>GOPTKI</v>
      </c>
      <c r="Q59" s="126">
        <f t="shared" si="7"/>
        <v>20000</v>
      </c>
      <c r="R59" s="126">
        <f t="shared" si="8"/>
        <v>20000</v>
      </c>
      <c r="S59" s="115"/>
      <c r="T59" s="118" t="str">
        <f t="shared" si="9"/>
        <v>UNIT</v>
      </c>
      <c r="U59" s="127" t="str">
        <f t="shared" si="10"/>
        <v>UNITKB/TK GOPTKI</v>
      </c>
      <c r="V59" s="111"/>
    </row>
    <row r="60" spans="1:22" ht="19.05" customHeight="1" x14ac:dyDescent="0.3">
      <c r="B60" s="104">
        <v>46191</v>
      </c>
      <c r="C60" s="155">
        <v>512401</v>
      </c>
      <c r="D60" s="155">
        <v>36</v>
      </c>
      <c r="E60" s="101" t="s">
        <v>134</v>
      </c>
      <c r="F60" s="102"/>
      <c r="G60" s="103">
        <v>387500</v>
      </c>
      <c r="H60" s="158">
        <f t="shared" si="0"/>
        <v>90360300.290000051</v>
      </c>
      <c r="J60" s="122">
        <f t="shared" si="1"/>
        <v>36</v>
      </c>
      <c r="K60" s="123">
        <f t="shared" si="2"/>
        <v>18</v>
      </c>
      <c r="L60" s="124" t="str">
        <f t="shared" si="3"/>
        <v>Juni</v>
      </c>
      <c r="M60" s="118" t="str">
        <f t="shared" si="4"/>
        <v>JV-KB/TK-Juni-36</v>
      </c>
      <c r="N60" s="115" t="str">
        <f t="shared" si="5"/>
        <v>KB/TK Administrasi Kelas</v>
      </c>
      <c r="O60" s="118" t="s">
        <v>127</v>
      </c>
      <c r="P60" s="125" t="str">
        <f t="shared" si="6"/>
        <v>Administrasi Kelas</v>
      </c>
      <c r="Q60" s="126">
        <f t="shared" si="7"/>
        <v>387500</v>
      </c>
      <c r="R60" s="126">
        <f t="shared" si="8"/>
        <v>387500</v>
      </c>
      <c r="S60" s="115"/>
      <c r="T60" s="118" t="str">
        <f t="shared" si="9"/>
        <v>UNIT</v>
      </c>
      <c r="U60" s="127" t="str">
        <f t="shared" si="10"/>
        <v>UNITKB/TK Administrasi Kelas</v>
      </c>
      <c r="V60" s="111"/>
    </row>
    <row r="61" spans="1:22" ht="19.05" customHeight="1" x14ac:dyDescent="0.3">
      <c r="B61" s="104">
        <v>46191</v>
      </c>
      <c r="C61" s="155">
        <v>515107</v>
      </c>
      <c r="D61" s="155">
        <v>37</v>
      </c>
      <c r="E61" s="101" t="s">
        <v>107</v>
      </c>
      <c r="F61" s="102"/>
      <c r="G61" s="102">
        <v>200000</v>
      </c>
      <c r="H61" s="158">
        <f t="shared" si="0"/>
        <v>90160300.290000051</v>
      </c>
      <c r="J61" s="122">
        <f t="shared" si="1"/>
        <v>37</v>
      </c>
      <c r="K61" s="123">
        <f t="shared" si="2"/>
        <v>18</v>
      </c>
      <c r="L61" s="124" t="str">
        <f t="shared" si="3"/>
        <v>Juni</v>
      </c>
      <c r="M61" s="118" t="str">
        <f t="shared" si="4"/>
        <v>JV-KB/TK-Juni-37</v>
      </c>
      <c r="N61" s="115" t="str">
        <f t="shared" si="5"/>
        <v>KB/TK Perawatan Elektronik Lain</v>
      </c>
      <c r="O61" s="118" t="s">
        <v>127</v>
      </c>
      <c r="P61" s="125" t="str">
        <f t="shared" si="6"/>
        <v>Perawatan Elektronik Lain</v>
      </c>
      <c r="Q61" s="126">
        <f t="shared" si="7"/>
        <v>200000</v>
      </c>
      <c r="R61" s="126">
        <f t="shared" si="8"/>
        <v>200000</v>
      </c>
      <c r="S61" s="115"/>
      <c r="T61" s="118" t="str">
        <f t="shared" si="9"/>
        <v>UNIT</v>
      </c>
      <c r="U61" s="127" t="str">
        <f t="shared" si="10"/>
        <v>UNITKB/TK Perawatan Elektronik Lain</v>
      </c>
      <c r="V61" s="111"/>
    </row>
    <row r="62" spans="1:22" ht="19.05" customHeight="1" x14ac:dyDescent="0.3">
      <c r="B62" s="104">
        <v>46191</v>
      </c>
      <c r="C62" s="155">
        <v>515108</v>
      </c>
      <c r="D62" s="155">
        <v>38</v>
      </c>
      <c r="E62" s="101" t="s">
        <v>70</v>
      </c>
      <c r="F62" s="102"/>
      <c r="G62" s="102">
        <v>372000</v>
      </c>
      <c r="H62" s="158">
        <f t="shared" si="0"/>
        <v>89788300.290000051</v>
      </c>
      <c r="J62" s="122">
        <f t="shared" si="1"/>
        <v>38</v>
      </c>
      <c r="K62" s="123">
        <f t="shared" si="2"/>
        <v>18</v>
      </c>
      <c r="L62" s="124" t="str">
        <f t="shared" si="3"/>
        <v>Juni</v>
      </c>
      <c r="M62" s="118" t="str">
        <f t="shared" si="4"/>
        <v>JV-KB/TK-Juni-38</v>
      </c>
      <c r="N62" s="115" t="str">
        <f t="shared" si="5"/>
        <v>KB/TK Perawatan Gedung</v>
      </c>
      <c r="O62" s="118" t="s">
        <v>127</v>
      </c>
      <c r="P62" s="125" t="str">
        <f t="shared" si="6"/>
        <v>Perawatan Gedung</v>
      </c>
      <c r="Q62" s="126">
        <f t="shared" si="7"/>
        <v>372000</v>
      </c>
      <c r="R62" s="126">
        <f t="shared" si="8"/>
        <v>372000</v>
      </c>
      <c r="S62" s="115"/>
      <c r="T62" s="118" t="str">
        <f t="shared" si="9"/>
        <v>UNIT</v>
      </c>
      <c r="U62" s="127" t="str">
        <f t="shared" si="10"/>
        <v>UNITKB/TK Perawatan Gedung</v>
      </c>
      <c r="V62" s="111"/>
    </row>
    <row r="63" spans="1:22" ht="19.05" customHeight="1" x14ac:dyDescent="0.3">
      <c r="B63" s="104">
        <v>46191</v>
      </c>
      <c r="C63" s="155">
        <v>516040</v>
      </c>
      <c r="D63" s="155">
        <v>39</v>
      </c>
      <c r="E63" s="101" t="s">
        <v>133</v>
      </c>
      <c r="F63" s="102"/>
      <c r="G63" s="102">
        <v>326000</v>
      </c>
      <c r="H63" s="158">
        <f t="shared" si="0"/>
        <v>89462300.290000051</v>
      </c>
      <c r="J63" s="122">
        <f t="shared" si="1"/>
        <v>39</v>
      </c>
      <c r="K63" s="123">
        <f t="shared" si="2"/>
        <v>18</v>
      </c>
      <c r="L63" s="124" t="str">
        <f t="shared" si="3"/>
        <v>Juni</v>
      </c>
      <c r="M63" s="118" t="str">
        <f t="shared" si="4"/>
        <v>JV-KB/TK-Juni-39</v>
      </c>
      <c r="N63" s="115" t="str">
        <f t="shared" si="5"/>
        <v>KB/TK Desain Kelas</v>
      </c>
      <c r="O63" s="118" t="s">
        <v>127</v>
      </c>
      <c r="P63" s="125" t="str">
        <f t="shared" si="6"/>
        <v>Desain Kelas</v>
      </c>
      <c r="Q63" s="126">
        <f t="shared" si="7"/>
        <v>326000</v>
      </c>
      <c r="R63" s="126">
        <f t="shared" si="8"/>
        <v>326000</v>
      </c>
      <c r="S63" s="115"/>
      <c r="T63" s="118" t="str">
        <f t="shared" si="9"/>
        <v>UNIT</v>
      </c>
      <c r="U63" s="127" t="str">
        <f t="shared" si="10"/>
        <v>UNITKB/TK Desain Kelas</v>
      </c>
      <c r="V63" s="111"/>
    </row>
    <row r="64" spans="1:22" ht="19.05" customHeight="1" x14ac:dyDescent="0.3">
      <c r="B64" s="104">
        <v>46191</v>
      </c>
      <c r="C64" s="155">
        <v>530701</v>
      </c>
      <c r="D64" s="155">
        <v>40</v>
      </c>
      <c r="E64" s="156" t="s">
        <v>33</v>
      </c>
      <c r="F64" s="103"/>
      <c r="G64" s="103">
        <v>44400</v>
      </c>
      <c r="H64" s="158">
        <f t="shared" si="0"/>
        <v>89417900.290000051</v>
      </c>
      <c r="J64" s="122">
        <f t="shared" si="1"/>
        <v>40</v>
      </c>
      <c r="K64" s="123">
        <f t="shared" si="2"/>
        <v>18</v>
      </c>
      <c r="L64" s="124" t="str">
        <f t="shared" si="3"/>
        <v>Juni</v>
      </c>
      <c r="M64" s="118" t="str">
        <f t="shared" si="4"/>
        <v>JV-KB/TK-Juni-40</v>
      </c>
      <c r="N64" s="115" t="str">
        <f t="shared" si="5"/>
        <v xml:space="preserve">KB/TK Air mineral galon </v>
      </c>
      <c r="O64" s="118" t="s">
        <v>127</v>
      </c>
      <c r="P64" s="125" t="str">
        <f t="shared" si="6"/>
        <v xml:space="preserve">Air mineral galon </v>
      </c>
      <c r="Q64" s="126">
        <f t="shared" si="7"/>
        <v>44400</v>
      </c>
      <c r="R64" s="126">
        <f t="shared" si="8"/>
        <v>44400</v>
      </c>
      <c r="S64" s="115"/>
      <c r="T64" s="118" t="str">
        <f t="shared" si="9"/>
        <v>UNIT</v>
      </c>
      <c r="U64" s="127" t="str">
        <f t="shared" si="10"/>
        <v xml:space="preserve">UNITKB/TK Air mineral galon </v>
      </c>
      <c r="V64" s="111"/>
    </row>
    <row r="65" spans="2:22" ht="19.05" customHeight="1" x14ac:dyDescent="0.3">
      <c r="B65" s="104">
        <v>46192</v>
      </c>
      <c r="C65" s="155">
        <v>511115</v>
      </c>
      <c r="D65" s="155">
        <v>41</v>
      </c>
      <c r="E65" s="101" t="s">
        <v>257</v>
      </c>
      <c r="F65" s="102"/>
      <c r="G65" s="102">
        <v>20768500</v>
      </c>
      <c r="H65" s="158">
        <f t="shared" si="0"/>
        <v>68649400.290000051</v>
      </c>
      <c r="J65" s="122">
        <f t="shared" si="1"/>
        <v>41</v>
      </c>
      <c r="K65" s="123">
        <f t="shared" si="2"/>
        <v>19</v>
      </c>
      <c r="L65" s="124" t="str">
        <f t="shared" si="3"/>
        <v>Juni</v>
      </c>
      <c r="M65" s="118" t="str">
        <f t="shared" si="4"/>
        <v>JV-KB/TK-Juni-41</v>
      </c>
      <c r="N65" s="115" t="str">
        <f t="shared" si="5"/>
        <v>KB/TK Outdoor Study</v>
      </c>
      <c r="O65" s="118" t="s">
        <v>127</v>
      </c>
      <c r="P65" s="125" t="str">
        <f t="shared" si="6"/>
        <v>Outdoor Study</v>
      </c>
      <c r="Q65" s="126">
        <f t="shared" si="7"/>
        <v>20768500</v>
      </c>
      <c r="R65" s="126">
        <f t="shared" si="8"/>
        <v>20768500</v>
      </c>
      <c r="S65" s="115"/>
      <c r="T65" s="118" t="str">
        <f t="shared" si="9"/>
        <v>UNIT</v>
      </c>
      <c r="U65" s="127" t="str">
        <f t="shared" si="10"/>
        <v>UNITKB/TK Outdoor Study</v>
      </c>
      <c r="V65" s="111"/>
    </row>
    <row r="66" spans="2:22" ht="19.05" customHeight="1" x14ac:dyDescent="0.3">
      <c r="B66" s="104">
        <v>46192</v>
      </c>
      <c r="C66" s="155">
        <v>514060</v>
      </c>
      <c r="D66" s="155">
        <v>42</v>
      </c>
      <c r="E66" s="156" t="s">
        <v>111</v>
      </c>
      <c r="F66" s="102"/>
      <c r="G66" s="103">
        <v>2115000</v>
      </c>
      <c r="H66" s="158">
        <f t="shared" si="0"/>
        <v>66534400.290000051</v>
      </c>
      <c r="J66" s="122">
        <f t="shared" si="1"/>
        <v>42</v>
      </c>
      <c r="K66" s="123">
        <f t="shared" si="2"/>
        <v>19</v>
      </c>
      <c r="L66" s="124" t="str">
        <f t="shared" si="3"/>
        <v>Juni</v>
      </c>
      <c r="M66" s="118" t="str">
        <f t="shared" si="4"/>
        <v>JV-KB/TK-Juni-42</v>
      </c>
      <c r="N66" s="115" t="str">
        <f t="shared" si="5"/>
        <v>KB/TK Mabit /Bina Ukhuwah Asatidzah</v>
      </c>
      <c r="O66" s="118" t="s">
        <v>127</v>
      </c>
      <c r="P66" s="125" t="str">
        <f t="shared" si="6"/>
        <v>Mabit /Bina Ukhuwah Asatidzah</v>
      </c>
      <c r="Q66" s="126">
        <f t="shared" si="7"/>
        <v>2115000</v>
      </c>
      <c r="R66" s="126">
        <f t="shared" si="8"/>
        <v>2115000</v>
      </c>
      <c r="S66" s="115"/>
      <c r="T66" s="118" t="str">
        <f t="shared" si="9"/>
        <v>UNIT</v>
      </c>
      <c r="U66" s="127" t="str">
        <f t="shared" si="10"/>
        <v>UNITKB/TK Mabit /Bina Ukhuwah Asatidzah</v>
      </c>
      <c r="V66" s="111"/>
    </row>
    <row r="67" spans="2:22" ht="19.05" customHeight="1" x14ac:dyDescent="0.3">
      <c r="B67" s="104">
        <v>46192</v>
      </c>
      <c r="C67" s="155">
        <v>518110</v>
      </c>
      <c r="D67" s="155">
        <v>43</v>
      </c>
      <c r="E67" s="156" t="s">
        <v>163</v>
      </c>
      <c r="F67" s="102"/>
      <c r="G67" s="102">
        <v>8000</v>
      </c>
      <c r="H67" s="158">
        <f t="shared" si="0"/>
        <v>66526400.290000051</v>
      </c>
      <c r="J67" s="122">
        <f t="shared" si="1"/>
        <v>43</v>
      </c>
      <c r="K67" s="123">
        <f t="shared" si="2"/>
        <v>19</v>
      </c>
      <c r="L67" s="124" t="str">
        <f t="shared" si="3"/>
        <v>Juni</v>
      </c>
      <c r="M67" s="118" t="str">
        <f t="shared" si="4"/>
        <v>JV-KB/TK-Juni-43</v>
      </c>
      <c r="N67" s="115" t="str">
        <f t="shared" si="5"/>
        <v>KB/TK Pas Photo</v>
      </c>
      <c r="O67" s="118" t="s">
        <v>127</v>
      </c>
      <c r="P67" s="125" t="str">
        <f t="shared" si="6"/>
        <v>Pas Photo</v>
      </c>
      <c r="Q67" s="126">
        <f t="shared" si="7"/>
        <v>8000</v>
      </c>
      <c r="R67" s="126">
        <f t="shared" si="8"/>
        <v>8000</v>
      </c>
      <c r="S67" s="115"/>
      <c r="T67" s="118" t="str">
        <f t="shared" si="9"/>
        <v>UNIT</v>
      </c>
      <c r="U67" s="127" t="str">
        <f t="shared" si="10"/>
        <v>UNITKB/TK Pas Photo</v>
      </c>
      <c r="V67" s="111"/>
    </row>
    <row r="68" spans="2:22" ht="19.05" customHeight="1" x14ac:dyDescent="0.3">
      <c r="B68" s="104">
        <v>46192</v>
      </c>
      <c r="C68" s="155">
        <v>518317</v>
      </c>
      <c r="D68" s="155">
        <v>44</v>
      </c>
      <c r="E68" s="101" t="s">
        <v>266</v>
      </c>
      <c r="F68" s="102"/>
      <c r="G68" s="102">
        <v>225000</v>
      </c>
      <c r="H68" s="158">
        <f t="shared" si="0"/>
        <v>66301400.290000051</v>
      </c>
      <c r="J68" s="122">
        <f t="shared" si="1"/>
        <v>44</v>
      </c>
      <c r="K68" s="123">
        <f t="shared" si="2"/>
        <v>19</v>
      </c>
      <c r="L68" s="124" t="str">
        <f t="shared" si="3"/>
        <v>Juni</v>
      </c>
      <c r="M68" s="118" t="str">
        <f t="shared" si="4"/>
        <v>JV-KB/TK-Juni-44</v>
      </c>
      <c r="N68" s="115" t="str">
        <f t="shared" si="5"/>
        <v>KB/TK Tahfidzul Qur'an</v>
      </c>
      <c r="O68" s="118" t="s">
        <v>127</v>
      </c>
      <c r="P68" s="125" t="str">
        <f t="shared" si="6"/>
        <v>Tahfidzul Qur'an</v>
      </c>
      <c r="Q68" s="126">
        <f t="shared" si="7"/>
        <v>225000</v>
      </c>
      <c r="R68" s="126">
        <f t="shared" si="8"/>
        <v>225000</v>
      </c>
      <c r="S68" s="115"/>
      <c r="T68" s="118" t="str">
        <f t="shared" si="9"/>
        <v>UNIT</v>
      </c>
      <c r="U68" s="127" t="str">
        <f t="shared" si="10"/>
        <v>UNITKB/TK Tahfidzul Qur'an</v>
      </c>
      <c r="V68" s="111"/>
    </row>
    <row r="69" spans="2:22" ht="19.05" customHeight="1" x14ac:dyDescent="0.3">
      <c r="B69" s="104">
        <v>46192</v>
      </c>
      <c r="C69" s="155">
        <v>530409</v>
      </c>
      <c r="D69" s="155">
        <v>45</v>
      </c>
      <c r="E69" s="156" t="s">
        <v>56</v>
      </c>
      <c r="F69" s="102"/>
      <c r="G69" s="103">
        <v>856000</v>
      </c>
      <c r="H69" s="158">
        <f t="shared" si="0"/>
        <v>65445400.290000051</v>
      </c>
      <c r="J69" s="122">
        <f t="shared" si="1"/>
        <v>45</v>
      </c>
      <c r="K69" s="123">
        <f t="shared" si="2"/>
        <v>19</v>
      </c>
      <c r="L69" s="124" t="str">
        <f t="shared" si="3"/>
        <v>Juni</v>
      </c>
      <c r="M69" s="118" t="str">
        <f t="shared" si="4"/>
        <v>JV-KB/TK-Juni-45</v>
      </c>
      <c r="N69" s="115" t="str">
        <f t="shared" si="5"/>
        <v>KB/TK Jilid Portofolio</v>
      </c>
      <c r="O69" s="118" t="s">
        <v>127</v>
      </c>
      <c r="P69" s="125" t="str">
        <f t="shared" si="6"/>
        <v>Jilid Portofolio</v>
      </c>
      <c r="Q69" s="126">
        <f t="shared" si="7"/>
        <v>856000</v>
      </c>
      <c r="R69" s="126">
        <f t="shared" si="8"/>
        <v>856000</v>
      </c>
      <c r="S69" s="115"/>
      <c r="T69" s="118" t="str">
        <f t="shared" si="9"/>
        <v>UNIT</v>
      </c>
      <c r="U69" s="127" t="str">
        <f t="shared" si="10"/>
        <v>UNITKB/TK Jilid Portofolio</v>
      </c>
      <c r="V69" s="111"/>
    </row>
    <row r="70" spans="2:22" ht="19.05" customHeight="1" x14ac:dyDescent="0.3">
      <c r="B70" s="104">
        <v>46192</v>
      </c>
      <c r="C70" s="155">
        <v>530601</v>
      </c>
      <c r="D70" s="155">
        <v>46</v>
      </c>
      <c r="E70" s="156" t="s">
        <v>66</v>
      </c>
      <c r="F70" s="102"/>
      <c r="G70" s="102">
        <v>142400</v>
      </c>
      <c r="H70" s="158">
        <f t="shared" si="0"/>
        <v>65303000.290000051</v>
      </c>
      <c r="J70" s="122">
        <f t="shared" si="1"/>
        <v>46</v>
      </c>
      <c r="K70" s="123">
        <f t="shared" si="2"/>
        <v>19</v>
      </c>
      <c r="L70" s="124" t="str">
        <f t="shared" si="3"/>
        <v>Juni</v>
      </c>
      <c r="M70" s="118" t="str">
        <f t="shared" si="4"/>
        <v>JV-KB/TK-Juni-46</v>
      </c>
      <c r="N70" s="115" t="str">
        <f t="shared" si="5"/>
        <v>KB/TK Perkantoran</v>
      </c>
      <c r="O70" s="118" t="s">
        <v>127</v>
      </c>
      <c r="P70" s="125" t="str">
        <f t="shared" si="6"/>
        <v>Perkantoran</v>
      </c>
      <c r="Q70" s="126">
        <f t="shared" si="7"/>
        <v>142400</v>
      </c>
      <c r="R70" s="126">
        <f t="shared" si="8"/>
        <v>142400</v>
      </c>
      <c r="S70" s="115"/>
      <c r="T70" s="118" t="str">
        <f t="shared" si="9"/>
        <v>UNIT</v>
      </c>
      <c r="U70" s="127" t="str">
        <f t="shared" si="10"/>
        <v>UNITKB/TK Perkantoran</v>
      </c>
      <c r="V70" s="111"/>
    </row>
    <row r="71" spans="2:22" ht="19.05" customHeight="1" x14ac:dyDescent="0.3">
      <c r="B71" s="104">
        <v>46192</v>
      </c>
      <c r="C71" s="155">
        <v>553100</v>
      </c>
      <c r="D71" s="155">
        <v>47</v>
      </c>
      <c r="E71" s="101" t="s">
        <v>123</v>
      </c>
      <c r="F71" s="102"/>
      <c r="G71" s="102">
        <v>1488000</v>
      </c>
      <c r="H71" s="158">
        <f t="shared" si="0"/>
        <v>63815000.290000051</v>
      </c>
      <c r="J71" s="122">
        <f t="shared" si="1"/>
        <v>47</v>
      </c>
      <c r="K71" s="123">
        <f t="shared" si="2"/>
        <v>19</v>
      </c>
      <c r="L71" s="124" t="str">
        <f t="shared" si="3"/>
        <v>Juni</v>
      </c>
      <c r="M71" s="118" t="str">
        <f t="shared" si="4"/>
        <v>JV-KB/TK-Juni-47</v>
      </c>
      <c r="N71" s="115" t="str">
        <f t="shared" si="5"/>
        <v>KB/TK Biaya Lain-Lain</v>
      </c>
      <c r="O71" s="118" t="s">
        <v>127</v>
      </c>
      <c r="P71" s="125" t="str">
        <f t="shared" si="6"/>
        <v>Biaya Lain-Lain</v>
      </c>
      <c r="Q71" s="126">
        <f t="shared" si="7"/>
        <v>1488000</v>
      </c>
      <c r="R71" s="126">
        <f t="shared" si="8"/>
        <v>1488000</v>
      </c>
      <c r="S71" s="115"/>
      <c r="T71" s="118" t="str">
        <f t="shared" si="9"/>
        <v>UNIT</v>
      </c>
      <c r="U71" s="127" t="str">
        <f t="shared" si="10"/>
        <v>UNITKB/TK Biaya Lain-Lain</v>
      </c>
      <c r="V71" s="111"/>
    </row>
    <row r="72" spans="2:22" ht="19.05" customHeight="1" x14ac:dyDescent="0.3">
      <c r="B72" s="104">
        <v>46193</v>
      </c>
      <c r="C72" s="155">
        <v>530908</v>
      </c>
      <c r="D72" s="155">
        <v>48</v>
      </c>
      <c r="E72" s="101" t="s">
        <v>74</v>
      </c>
      <c r="F72" s="102"/>
      <c r="G72" s="102">
        <v>1615000</v>
      </c>
      <c r="H72" s="158">
        <f t="shared" si="0"/>
        <v>62200000.290000051</v>
      </c>
      <c r="J72" s="122">
        <f t="shared" si="1"/>
        <v>48</v>
      </c>
      <c r="K72" s="123">
        <f t="shared" si="2"/>
        <v>20</v>
      </c>
      <c r="L72" s="124" t="str">
        <f t="shared" si="3"/>
        <v>Juni</v>
      </c>
      <c r="M72" s="118" t="str">
        <f t="shared" si="4"/>
        <v>JV-KB/TK-Juni-48</v>
      </c>
      <c r="N72" s="115" t="str">
        <f t="shared" si="5"/>
        <v>KB/TK IGTK Kecamatan</v>
      </c>
      <c r="O72" s="118" t="s">
        <v>127</v>
      </c>
      <c r="P72" s="125" t="str">
        <f t="shared" si="6"/>
        <v>IGTK Kecamatan</v>
      </c>
      <c r="Q72" s="126">
        <f t="shared" si="7"/>
        <v>1615000</v>
      </c>
      <c r="R72" s="126">
        <f t="shared" si="8"/>
        <v>1615000</v>
      </c>
      <c r="S72" s="115"/>
      <c r="T72" s="118" t="str">
        <f t="shared" si="9"/>
        <v>UNIT</v>
      </c>
      <c r="U72" s="127" t="str">
        <f t="shared" si="10"/>
        <v>UNITKB/TK IGTK Kecamatan</v>
      </c>
      <c r="V72" s="111"/>
    </row>
    <row r="73" spans="2:22" ht="19.05" customHeight="1" x14ac:dyDescent="0.3">
      <c r="B73" s="104">
        <v>46195</v>
      </c>
      <c r="C73" s="155">
        <v>515604</v>
      </c>
      <c r="D73" s="155">
        <v>49</v>
      </c>
      <c r="E73" s="101" t="s">
        <v>230</v>
      </c>
      <c r="F73" s="102"/>
      <c r="G73" s="102">
        <v>5249900</v>
      </c>
      <c r="H73" s="158">
        <f t="shared" si="0"/>
        <v>56950100.290000051</v>
      </c>
      <c r="J73" s="122">
        <f t="shared" si="1"/>
        <v>49</v>
      </c>
      <c r="K73" s="123">
        <f t="shared" si="2"/>
        <v>22</v>
      </c>
      <c r="L73" s="124" t="str">
        <f t="shared" si="3"/>
        <v>Juni</v>
      </c>
      <c r="M73" s="118" t="str">
        <f t="shared" si="4"/>
        <v>JV-KB/TK-Juni-49</v>
      </c>
      <c r="N73" s="115" t="str">
        <f t="shared" si="5"/>
        <v>KB/TK Permainan Outdoor</v>
      </c>
      <c r="O73" s="118" t="s">
        <v>127</v>
      </c>
      <c r="P73" s="125" t="str">
        <f t="shared" si="6"/>
        <v>Permainan Outdoor</v>
      </c>
      <c r="Q73" s="126">
        <f t="shared" si="7"/>
        <v>5249900</v>
      </c>
      <c r="R73" s="126">
        <f t="shared" si="8"/>
        <v>5249900</v>
      </c>
      <c r="S73" s="115"/>
      <c r="T73" s="118" t="str">
        <f t="shared" si="9"/>
        <v>UNIT</v>
      </c>
      <c r="U73" s="127" t="str">
        <f t="shared" si="10"/>
        <v>UNITKB/TK Permainan Outdoor</v>
      </c>
      <c r="V73" s="111"/>
    </row>
    <row r="74" spans="2:22" ht="19.05" customHeight="1" x14ac:dyDescent="0.3">
      <c r="B74" s="104">
        <v>46197</v>
      </c>
      <c r="C74" s="155"/>
      <c r="D74" s="155"/>
      <c r="E74" s="101" t="s">
        <v>274</v>
      </c>
      <c r="F74" s="102">
        <v>6580000</v>
      </c>
      <c r="G74" s="102"/>
      <c r="H74" s="158">
        <f t="shared" si="0"/>
        <v>63530100.290000051</v>
      </c>
      <c r="J74" s="122">
        <f t="shared" si="1"/>
        <v>0</v>
      </c>
      <c r="K74" s="123">
        <f t="shared" si="2"/>
        <v>24</v>
      </c>
      <c r="L74" s="124" t="str">
        <f t="shared" si="3"/>
        <v>Juni</v>
      </c>
      <c r="M74" s="118" t="str">
        <f t="shared" si="4"/>
        <v xml:space="preserve"> </v>
      </c>
      <c r="N74" s="115" t="str">
        <f t="shared" si="5"/>
        <v>KB/TK Pengambilan Droping (Delegasi Pelatihan)</v>
      </c>
      <c r="O74" s="118" t="s">
        <v>127</v>
      </c>
      <c r="P74" s="125" t="str">
        <f t="shared" si="6"/>
        <v>Pengambilan Droping (Delegasi Pelatihan)</v>
      </c>
      <c r="Q74" s="126">
        <f t="shared" si="7"/>
        <v>6580000</v>
      </c>
      <c r="R74" s="126">
        <f t="shared" si="8"/>
        <v>6580000</v>
      </c>
      <c r="S74" s="115"/>
      <c r="T74" s="118" t="str">
        <f t="shared" si="9"/>
        <v>UNIT</v>
      </c>
      <c r="U74" s="127" t="str">
        <f t="shared" si="10"/>
        <v>UNITKB/TK Pengambilan Droping (Delegasi Pelatihan)</v>
      </c>
      <c r="V74" s="111"/>
    </row>
    <row r="75" spans="2:22" ht="19.05" customHeight="1" x14ac:dyDescent="0.3">
      <c r="B75" s="104">
        <v>46197</v>
      </c>
      <c r="C75" s="155"/>
      <c r="D75" s="155"/>
      <c r="E75" s="156" t="s">
        <v>151</v>
      </c>
      <c r="F75" s="102"/>
      <c r="G75" s="102">
        <v>6580000</v>
      </c>
      <c r="H75" s="158">
        <f t="shared" si="0"/>
        <v>56950100.290000051</v>
      </c>
      <c r="J75" s="122">
        <f t="shared" si="1"/>
        <v>0</v>
      </c>
      <c r="K75" s="123">
        <f t="shared" si="2"/>
        <v>24</v>
      </c>
      <c r="L75" s="124" t="str">
        <f t="shared" si="3"/>
        <v>Juni</v>
      </c>
      <c r="M75" s="118" t="str">
        <f t="shared" si="4"/>
        <v xml:space="preserve"> </v>
      </c>
      <c r="N75" s="115" t="str">
        <f t="shared" si="5"/>
        <v>KB/TK Diterima kas tunai di Bendahara</v>
      </c>
      <c r="O75" s="118" t="s">
        <v>127</v>
      </c>
      <c r="P75" s="125" t="str">
        <f t="shared" si="6"/>
        <v>Diterima kas tunai di Bendahara</v>
      </c>
      <c r="Q75" s="126">
        <f t="shared" si="7"/>
        <v>6580000</v>
      </c>
      <c r="R75" s="126">
        <f t="shared" si="8"/>
        <v>6580000</v>
      </c>
      <c r="S75" s="115"/>
      <c r="T75" s="118" t="str">
        <f t="shared" si="9"/>
        <v>UNIT</v>
      </c>
      <c r="U75" s="127" t="str">
        <f t="shared" si="10"/>
        <v>UNITKB/TK Diterima kas tunai di Bendahara</v>
      </c>
      <c r="V75" s="111"/>
    </row>
    <row r="76" spans="2:22" ht="19.05" customHeight="1" x14ac:dyDescent="0.3">
      <c r="B76" s="104">
        <v>46200</v>
      </c>
      <c r="C76" s="155">
        <v>514110</v>
      </c>
      <c r="D76" s="155">
        <v>50</v>
      </c>
      <c r="E76" s="156" t="s">
        <v>254</v>
      </c>
      <c r="F76" s="102"/>
      <c r="G76" s="103">
        <v>1144600</v>
      </c>
      <c r="H76" s="158">
        <f t="shared" si="0"/>
        <v>55805500.290000051</v>
      </c>
      <c r="J76" s="122">
        <f t="shared" si="1"/>
        <v>50</v>
      </c>
      <c r="K76" s="123">
        <f t="shared" si="2"/>
        <v>27</v>
      </c>
      <c r="L76" s="124" t="str">
        <f t="shared" si="3"/>
        <v>Juni</v>
      </c>
      <c r="M76" s="118" t="str">
        <f t="shared" si="4"/>
        <v>JV-KB/TK-Juni-50</v>
      </c>
      <c r="N76" s="115" t="str">
        <f t="shared" si="5"/>
        <v>KB/TK Pengiriman Delegasi</v>
      </c>
      <c r="O76" s="118" t="s">
        <v>127</v>
      </c>
      <c r="P76" s="125" t="str">
        <f t="shared" si="6"/>
        <v>Pengiriman Delegasi</v>
      </c>
      <c r="Q76" s="126">
        <f t="shared" si="7"/>
        <v>1144600</v>
      </c>
      <c r="R76" s="126">
        <f t="shared" si="8"/>
        <v>1144600</v>
      </c>
      <c r="S76" s="115"/>
      <c r="T76" s="118" t="str">
        <f t="shared" si="9"/>
        <v>UNIT</v>
      </c>
      <c r="U76" s="127" t="str">
        <f t="shared" si="10"/>
        <v>UNITKB/TK Pengiriman Delegasi</v>
      </c>
      <c r="V76" s="111"/>
    </row>
    <row r="77" spans="2:22" ht="19.05" customHeight="1" x14ac:dyDescent="0.3">
      <c r="B77" s="104">
        <v>46201</v>
      </c>
      <c r="C77" s="155">
        <v>515114</v>
      </c>
      <c r="D77" s="155">
        <v>51</v>
      </c>
      <c r="E77" s="156" t="s">
        <v>104</v>
      </c>
      <c r="F77" s="102"/>
      <c r="G77" s="102">
        <v>1975800</v>
      </c>
      <c r="H77" s="158">
        <f t="shared" ref="H77:H90" si="11">H76+F77-G77</f>
        <v>53829700.290000051</v>
      </c>
      <c r="J77" s="122">
        <f t="shared" ref="J77:J88" si="12">D77</f>
        <v>51</v>
      </c>
      <c r="K77" s="123">
        <f t="shared" ref="K77:K88" si="13">DAY(B77)</f>
        <v>28</v>
      </c>
      <c r="L77" s="124" t="str">
        <f t="shared" ref="L77:L88" si="14">PROPER(TRIM(MID(SUBSTITUTE($B$3," ",REPT(" ",99)),99*INT((LEN($B$3)-LEN(SUBSTITUTE($B$3," ","")))/2),99)))</f>
        <v>Juni</v>
      </c>
      <c r="M77" s="118" t="str">
        <f t="shared" ref="M77:M88" si="15">IF(J77&lt;1," ","JV-KB/TK-"&amp;$L$12&amp;"-"&amp;J77)</f>
        <v>JV-KB/TK-Juni-51</v>
      </c>
      <c r="N77" s="115" t="str">
        <f t="shared" ref="N77:N88" si="16">"KB/TK "&amp;E77</f>
        <v>KB/TK Perawatan Karpet dan Sarana Ibadah</v>
      </c>
      <c r="O77" s="118" t="s">
        <v>127</v>
      </c>
      <c r="P77" s="125" t="str">
        <f t="shared" ref="P77:P88" si="17">E77</f>
        <v>Perawatan Karpet dan Sarana Ibadah</v>
      </c>
      <c r="Q77" s="126">
        <f t="shared" ref="Q77:Q88" si="18">F77+G77</f>
        <v>1975800</v>
      </c>
      <c r="R77" s="126">
        <f t="shared" ref="R77:R88" si="19">Q77</f>
        <v>1975800</v>
      </c>
      <c r="S77" s="115"/>
      <c r="T77" s="118" t="str">
        <f t="shared" ref="T77:T88" si="20">$T$10</f>
        <v>UNIT</v>
      </c>
      <c r="U77" s="127" t="str">
        <f t="shared" ref="U77:U88" si="21">CONCATENATE(T77,N77)</f>
        <v>UNITKB/TK Perawatan Karpet dan Sarana Ibadah</v>
      </c>
      <c r="V77" s="111"/>
    </row>
    <row r="78" spans="2:22" ht="19.05" customHeight="1" x14ac:dyDescent="0.3">
      <c r="B78" s="104">
        <v>46201</v>
      </c>
      <c r="C78" s="155">
        <v>518207</v>
      </c>
      <c r="D78" s="155">
        <v>52</v>
      </c>
      <c r="E78" s="101" t="s">
        <v>85</v>
      </c>
      <c r="F78" s="102"/>
      <c r="G78" s="102">
        <v>19635900</v>
      </c>
      <c r="H78" s="158">
        <f t="shared" si="11"/>
        <v>34193800.290000051</v>
      </c>
      <c r="J78" s="122">
        <f t="shared" si="12"/>
        <v>52</v>
      </c>
      <c r="K78" s="123">
        <f t="shared" si="13"/>
        <v>28</v>
      </c>
      <c r="L78" s="124" t="str">
        <f t="shared" si="14"/>
        <v>Juni</v>
      </c>
      <c r="M78" s="118" t="str">
        <f t="shared" si="15"/>
        <v>JV-KB/TK-Juni-52</v>
      </c>
      <c r="N78" s="115" t="str">
        <f t="shared" si="16"/>
        <v>KB/TK Akhirussanah</v>
      </c>
      <c r="O78" s="118" t="s">
        <v>127</v>
      </c>
      <c r="P78" s="125" t="str">
        <f t="shared" si="17"/>
        <v>Akhirussanah</v>
      </c>
      <c r="Q78" s="126">
        <f t="shared" si="18"/>
        <v>19635900</v>
      </c>
      <c r="R78" s="126">
        <f t="shared" si="19"/>
        <v>19635900</v>
      </c>
      <c r="S78" s="115"/>
      <c r="T78" s="118" t="str">
        <f t="shared" si="20"/>
        <v>UNIT</v>
      </c>
      <c r="U78" s="127" t="str">
        <f t="shared" si="21"/>
        <v>UNITKB/TK Akhirussanah</v>
      </c>
      <c r="V78" s="111"/>
    </row>
    <row r="79" spans="2:22" ht="19.05" customHeight="1" x14ac:dyDescent="0.3">
      <c r="B79" s="104">
        <v>46201</v>
      </c>
      <c r="C79" s="155">
        <v>530218</v>
      </c>
      <c r="D79" s="155">
        <v>53</v>
      </c>
      <c r="E79" s="101" t="s">
        <v>36</v>
      </c>
      <c r="F79" s="102"/>
      <c r="G79" s="102">
        <v>250000</v>
      </c>
      <c r="H79" s="158">
        <f t="shared" si="11"/>
        <v>33943800.290000051</v>
      </c>
      <c r="J79" s="122">
        <f t="shared" si="12"/>
        <v>53</v>
      </c>
      <c r="K79" s="123">
        <f t="shared" si="13"/>
        <v>28</v>
      </c>
      <c r="L79" s="124" t="str">
        <f t="shared" si="14"/>
        <v>Juni</v>
      </c>
      <c r="M79" s="118" t="str">
        <f t="shared" si="15"/>
        <v>JV-KB/TK-Juni-53</v>
      </c>
      <c r="N79" s="115" t="str">
        <f t="shared" si="16"/>
        <v>KB/TK Refill Gas</v>
      </c>
      <c r="O79" s="118" t="s">
        <v>127</v>
      </c>
      <c r="P79" s="125" t="str">
        <f t="shared" si="17"/>
        <v>Refill Gas</v>
      </c>
      <c r="Q79" s="126">
        <f t="shared" si="18"/>
        <v>250000</v>
      </c>
      <c r="R79" s="126">
        <f t="shared" si="19"/>
        <v>250000</v>
      </c>
      <c r="S79" s="115"/>
      <c r="T79" s="118" t="str">
        <f t="shared" si="20"/>
        <v>UNIT</v>
      </c>
      <c r="U79" s="127" t="str">
        <f t="shared" si="21"/>
        <v>UNITKB/TK Refill Gas</v>
      </c>
      <c r="V79" s="111"/>
    </row>
    <row r="80" spans="2:22" ht="19.05" customHeight="1" x14ac:dyDescent="0.3">
      <c r="B80" s="104">
        <v>46202</v>
      </c>
      <c r="C80" s="155"/>
      <c r="D80" s="155"/>
      <c r="E80" s="101" t="s">
        <v>232</v>
      </c>
      <c r="F80" s="102">
        <v>5000000</v>
      </c>
      <c r="G80" s="102"/>
      <c r="H80" s="158">
        <f t="shared" si="11"/>
        <v>38943800.290000051</v>
      </c>
      <c r="J80" s="122">
        <f t="shared" si="12"/>
        <v>0</v>
      </c>
      <c r="K80" s="123">
        <f t="shared" si="13"/>
        <v>29</v>
      </c>
      <c r="L80" s="124" t="str">
        <f t="shared" si="14"/>
        <v>Juni</v>
      </c>
      <c r="M80" s="118" t="str">
        <f t="shared" si="15"/>
        <v xml:space="preserve"> </v>
      </c>
      <c r="N80" s="115" t="str">
        <f t="shared" si="16"/>
        <v>KB/TK Pengambilan Droping (Operasional Sekolah)</v>
      </c>
      <c r="O80" s="118" t="s">
        <v>127</v>
      </c>
      <c r="P80" s="125" t="str">
        <f t="shared" si="17"/>
        <v>Pengambilan Droping (Operasional Sekolah)</v>
      </c>
      <c r="Q80" s="126">
        <f t="shared" si="18"/>
        <v>5000000</v>
      </c>
      <c r="R80" s="126">
        <f t="shared" si="19"/>
        <v>5000000</v>
      </c>
      <c r="S80" s="115"/>
      <c r="T80" s="118" t="str">
        <f t="shared" si="20"/>
        <v>UNIT</v>
      </c>
      <c r="U80" s="127" t="str">
        <f t="shared" si="21"/>
        <v>UNITKB/TK Pengambilan Droping (Operasional Sekolah)</v>
      </c>
      <c r="V80" s="111"/>
    </row>
    <row r="81" spans="2:22" ht="19.05" customHeight="1" x14ac:dyDescent="0.3">
      <c r="B81" s="104">
        <v>46202</v>
      </c>
      <c r="C81" s="155"/>
      <c r="D81" s="155"/>
      <c r="E81" s="156" t="s">
        <v>151</v>
      </c>
      <c r="F81" s="102"/>
      <c r="G81" s="102">
        <v>5000000</v>
      </c>
      <c r="H81" s="158">
        <f t="shared" si="11"/>
        <v>33943800.290000051</v>
      </c>
      <c r="J81" s="122">
        <f t="shared" si="12"/>
        <v>0</v>
      </c>
      <c r="K81" s="123">
        <f t="shared" si="13"/>
        <v>29</v>
      </c>
      <c r="L81" s="124" t="str">
        <f t="shared" si="14"/>
        <v>Juni</v>
      </c>
      <c r="M81" s="118" t="str">
        <f t="shared" si="15"/>
        <v xml:space="preserve"> </v>
      </c>
      <c r="N81" s="115" t="str">
        <f t="shared" si="16"/>
        <v>KB/TK Diterima kas tunai di Bendahara</v>
      </c>
      <c r="O81" s="118" t="s">
        <v>127</v>
      </c>
      <c r="P81" s="125" t="str">
        <f t="shared" si="17"/>
        <v>Diterima kas tunai di Bendahara</v>
      </c>
      <c r="Q81" s="126">
        <f t="shared" si="18"/>
        <v>5000000</v>
      </c>
      <c r="R81" s="126">
        <f t="shared" si="19"/>
        <v>5000000</v>
      </c>
      <c r="S81" s="115"/>
      <c r="T81" s="118" t="str">
        <f t="shared" si="20"/>
        <v>UNIT</v>
      </c>
      <c r="U81" s="127" t="str">
        <f t="shared" si="21"/>
        <v>UNITKB/TK Diterima kas tunai di Bendahara</v>
      </c>
      <c r="V81" s="111"/>
    </row>
    <row r="82" spans="2:22" ht="19.05" customHeight="1" x14ac:dyDescent="0.3">
      <c r="B82" s="104">
        <v>46203</v>
      </c>
      <c r="C82" s="155">
        <v>530202</v>
      </c>
      <c r="D82" s="155">
        <v>54</v>
      </c>
      <c r="E82" s="101" t="s">
        <v>20</v>
      </c>
      <c r="F82" s="102"/>
      <c r="G82" s="102">
        <v>444500</v>
      </c>
      <c r="H82" s="158">
        <f t="shared" si="11"/>
        <v>33499300.290000051</v>
      </c>
      <c r="J82" s="122">
        <f t="shared" si="12"/>
        <v>54</v>
      </c>
      <c r="K82" s="123">
        <f t="shared" si="13"/>
        <v>30</v>
      </c>
      <c r="L82" s="124" t="str">
        <f t="shared" si="14"/>
        <v>Juni</v>
      </c>
      <c r="M82" s="118" t="str">
        <f t="shared" si="15"/>
        <v>JV-KB/TK-Juni-54</v>
      </c>
      <c r="N82" s="115" t="str">
        <f t="shared" si="16"/>
        <v>KB/TK Alat kebersihan</v>
      </c>
      <c r="O82" s="118" t="s">
        <v>127</v>
      </c>
      <c r="P82" s="125" t="str">
        <f t="shared" si="17"/>
        <v>Alat kebersihan</v>
      </c>
      <c r="Q82" s="126">
        <f t="shared" si="18"/>
        <v>444500</v>
      </c>
      <c r="R82" s="126">
        <f t="shared" si="19"/>
        <v>444500</v>
      </c>
      <c r="S82" s="115"/>
      <c r="T82" s="118" t="str">
        <f t="shared" si="20"/>
        <v>UNIT</v>
      </c>
      <c r="U82" s="127" t="str">
        <f t="shared" si="21"/>
        <v>UNITKB/TK Alat kebersihan</v>
      </c>
      <c r="V82" s="111"/>
    </row>
    <row r="83" spans="2:22" ht="19.05" customHeight="1" x14ac:dyDescent="0.3">
      <c r="B83" s="104">
        <v>46203</v>
      </c>
      <c r="C83" s="155">
        <v>530212</v>
      </c>
      <c r="D83" s="155">
        <v>55</v>
      </c>
      <c r="E83" s="101" t="s">
        <v>21</v>
      </c>
      <c r="F83" s="102"/>
      <c r="G83" s="102">
        <v>948500</v>
      </c>
      <c r="H83" s="158">
        <f t="shared" si="11"/>
        <v>32550800.290000051</v>
      </c>
      <c r="J83" s="122">
        <f t="shared" si="12"/>
        <v>55</v>
      </c>
      <c r="K83" s="123">
        <f t="shared" si="13"/>
        <v>30</v>
      </c>
      <c r="L83" s="124" t="str">
        <f t="shared" si="14"/>
        <v>Juni</v>
      </c>
      <c r="M83" s="118" t="str">
        <f t="shared" si="15"/>
        <v>JV-KB/TK-Juni-55</v>
      </c>
      <c r="N83" s="115" t="str">
        <f t="shared" si="16"/>
        <v>KB/TK Obat pembersih &amp; pengharum</v>
      </c>
      <c r="O83" s="118" t="s">
        <v>127</v>
      </c>
      <c r="P83" s="125" t="str">
        <f t="shared" si="17"/>
        <v>Obat pembersih &amp; pengharum</v>
      </c>
      <c r="Q83" s="126">
        <f t="shared" si="18"/>
        <v>948500</v>
      </c>
      <c r="R83" s="126">
        <f t="shared" si="19"/>
        <v>948500</v>
      </c>
      <c r="S83" s="115"/>
      <c r="T83" s="118" t="str">
        <f t="shared" si="20"/>
        <v>UNIT</v>
      </c>
      <c r="U83" s="127" t="str">
        <f t="shared" si="21"/>
        <v>UNITKB/TK Obat pembersih &amp; pengharum</v>
      </c>
      <c r="V83" s="111"/>
    </row>
    <row r="84" spans="2:22" ht="19.05" customHeight="1" x14ac:dyDescent="0.3">
      <c r="B84" s="104">
        <v>46203</v>
      </c>
      <c r="C84" s="155">
        <v>530709</v>
      </c>
      <c r="D84" s="155">
        <v>56</v>
      </c>
      <c r="E84" s="101" t="s">
        <v>59</v>
      </c>
      <c r="F84" s="102"/>
      <c r="G84" s="102">
        <v>149700</v>
      </c>
      <c r="H84" s="158">
        <f t="shared" si="11"/>
        <v>32401100.290000051</v>
      </c>
      <c r="J84" s="122">
        <f t="shared" si="12"/>
        <v>56</v>
      </c>
      <c r="K84" s="123">
        <f t="shared" si="13"/>
        <v>30</v>
      </c>
      <c r="L84" s="124" t="str">
        <f t="shared" si="14"/>
        <v>Juni</v>
      </c>
      <c r="M84" s="118" t="str">
        <f t="shared" si="15"/>
        <v>JV-KB/TK-Juni-56</v>
      </c>
      <c r="N84" s="115" t="str">
        <f t="shared" si="16"/>
        <v>KB/TK Minuman Guru dan Karyawan</v>
      </c>
      <c r="O84" s="118" t="s">
        <v>127</v>
      </c>
      <c r="P84" s="125" t="str">
        <f t="shared" si="17"/>
        <v>Minuman Guru dan Karyawan</v>
      </c>
      <c r="Q84" s="126">
        <f t="shared" si="18"/>
        <v>149700</v>
      </c>
      <c r="R84" s="126">
        <f t="shared" si="19"/>
        <v>149700</v>
      </c>
      <c r="S84" s="115"/>
      <c r="T84" s="118" t="str">
        <f t="shared" si="20"/>
        <v>UNIT</v>
      </c>
      <c r="U84" s="127" t="str">
        <f t="shared" si="21"/>
        <v>UNITKB/TK Minuman Guru dan Karyawan</v>
      </c>
      <c r="V84" s="111"/>
    </row>
    <row r="85" spans="2:22" ht="19.05" customHeight="1" x14ac:dyDescent="0.3">
      <c r="B85" s="104">
        <v>46203</v>
      </c>
      <c r="C85" s="155"/>
      <c r="D85" s="155"/>
      <c r="E85" s="101" t="s">
        <v>232</v>
      </c>
      <c r="F85" s="102">
        <v>12000000</v>
      </c>
      <c r="G85" s="102"/>
      <c r="H85" s="158">
        <f t="shared" si="11"/>
        <v>44401100.290000051</v>
      </c>
      <c r="J85" s="122">
        <f t="shared" si="12"/>
        <v>0</v>
      </c>
      <c r="K85" s="123">
        <f t="shared" si="13"/>
        <v>30</v>
      </c>
      <c r="L85" s="124" t="str">
        <f t="shared" si="14"/>
        <v>Juni</v>
      </c>
      <c r="M85" s="118" t="str">
        <f t="shared" si="15"/>
        <v xml:space="preserve"> </v>
      </c>
      <c r="N85" s="115" t="str">
        <f t="shared" si="16"/>
        <v>KB/TK Pengambilan Droping (Operasional Sekolah)</v>
      </c>
      <c r="O85" s="118" t="s">
        <v>127</v>
      </c>
      <c r="P85" s="125" t="str">
        <f t="shared" si="17"/>
        <v>Pengambilan Droping (Operasional Sekolah)</v>
      </c>
      <c r="Q85" s="126">
        <f t="shared" si="18"/>
        <v>12000000</v>
      </c>
      <c r="R85" s="126">
        <f t="shared" si="19"/>
        <v>12000000</v>
      </c>
      <c r="S85" s="115"/>
      <c r="T85" s="118" t="str">
        <f t="shared" si="20"/>
        <v>UNIT</v>
      </c>
      <c r="U85" s="127" t="str">
        <f t="shared" si="21"/>
        <v>UNITKB/TK Pengambilan Droping (Operasional Sekolah)</v>
      </c>
      <c r="V85" s="111"/>
    </row>
    <row r="86" spans="2:22" ht="19.05" customHeight="1" x14ac:dyDescent="0.3">
      <c r="B86" s="104">
        <v>46203</v>
      </c>
      <c r="C86" s="155"/>
      <c r="D86" s="155"/>
      <c r="E86" s="101" t="s">
        <v>232</v>
      </c>
      <c r="F86" s="102"/>
      <c r="G86" s="102">
        <v>12000000</v>
      </c>
      <c r="H86" s="158">
        <f t="shared" si="11"/>
        <v>32401100.290000051</v>
      </c>
      <c r="J86" s="122">
        <f t="shared" si="12"/>
        <v>0</v>
      </c>
      <c r="K86" s="123">
        <f t="shared" si="13"/>
        <v>30</v>
      </c>
      <c r="L86" s="124" t="str">
        <f t="shared" si="14"/>
        <v>Juni</v>
      </c>
      <c r="M86" s="118" t="str">
        <f t="shared" si="15"/>
        <v xml:space="preserve"> </v>
      </c>
      <c r="N86" s="115" t="str">
        <f t="shared" si="16"/>
        <v>KB/TK Pengambilan Droping (Operasional Sekolah)</v>
      </c>
      <c r="O86" s="118" t="s">
        <v>127</v>
      </c>
      <c r="P86" s="125" t="str">
        <f t="shared" si="17"/>
        <v>Pengambilan Droping (Operasional Sekolah)</v>
      </c>
      <c r="Q86" s="126">
        <f t="shared" si="18"/>
        <v>12000000</v>
      </c>
      <c r="R86" s="126">
        <f t="shared" si="19"/>
        <v>12000000</v>
      </c>
      <c r="S86" s="115"/>
      <c r="T86" s="118" t="str">
        <f t="shared" si="20"/>
        <v>UNIT</v>
      </c>
      <c r="U86" s="127" t="str">
        <f t="shared" si="21"/>
        <v>UNITKB/TK Pengambilan Droping (Operasional Sekolah)</v>
      </c>
      <c r="V86" s="111"/>
    </row>
    <row r="87" spans="2:22" ht="19.05" customHeight="1" x14ac:dyDescent="0.3">
      <c r="B87" s="104">
        <v>46203</v>
      </c>
      <c r="C87" s="155"/>
      <c r="D87" s="155"/>
      <c r="E87" s="156" t="s">
        <v>126</v>
      </c>
      <c r="F87" s="102">
        <v>2339.04</v>
      </c>
      <c r="G87" s="102"/>
      <c r="H87" s="158">
        <f t="shared" si="11"/>
        <v>32403439.33000005</v>
      </c>
      <c r="J87" s="122">
        <f t="shared" si="12"/>
        <v>0</v>
      </c>
      <c r="K87" s="123">
        <f t="shared" si="13"/>
        <v>30</v>
      </c>
      <c r="L87" s="124" t="str">
        <f t="shared" si="14"/>
        <v>Juni</v>
      </c>
      <c r="M87" s="118" t="str">
        <f t="shared" si="15"/>
        <v xml:space="preserve"> </v>
      </c>
      <c r="N87" s="115" t="str">
        <f t="shared" si="16"/>
        <v>KB/TK Bagi Hasil atau Bonus</v>
      </c>
      <c r="O87" s="118" t="s">
        <v>127</v>
      </c>
      <c r="P87" s="125" t="str">
        <f t="shared" si="17"/>
        <v>Bagi Hasil atau Bonus</v>
      </c>
      <c r="Q87" s="126">
        <f t="shared" si="18"/>
        <v>2339.04</v>
      </c>
      <c r="R87" s="126">
        <f t="shared" si="19"/>
        <v>2339.04</v>
      </c>
      <c r="S87" s="115"/>
      <c r="T87" s="118" t="str">
        <f t="shared" si="20"/>
        <v>UNIT</v>
      </c>
      <c r="U87" s="127" t="str">
        <f t="shared" si="21"/>
        <v>UNITKB/TK Bagi Hasil atau Bonus</v>
      </c>
      <c r="V87" s="111"/>
    </row>
    <row r="88" spans="2:22" ht="19.05" customHeight="1" x14ac:dyDescent="0.3">
      <c r="B88" s="104">
        <v>46203</v>
      </c>
      <c r="C88" s="155"/>
      <c r="D88" s="155"/>
      <c r="E88" s="156" t="s">
        <v>23</v>
      </c>
      <c r="F88" s="102"/>
      <c r="G88" s="103">
        <v>467.81</v>
      </c>
      <c r="H88" s="158">
        <f t="shared" si="11"/>
        <v>32402971.520000052</v>
      </c>
      <c r="J88" s="122">
        <f t="shared" si="12"/>
        <v>0</v>
      </c>
      <c r="K88" s="123">
        <f t="shared" si="13"/>
        <v>30</v>
      </c>
      <c r="L88" s="124" t="str">
        <f t="shared" si="14"/>
        <v>Juni</v>
      </c>
      <c r="M88" s="118" t="str">
        <f t="shared" si="15"/>
        <v xml:space="preserve"> </v>
      </c>
      <c r="N88" s="115" t="str">
        <f t="shared" si="16"/>
        <v>KB/TK Pajak</v>
      </c>
      <c r="O88" s="118" t="s">
        <v>127</v>
      </c>
      <c r="P88" s="125" t="str">
        <f t="shared" si="17"/>
        <v>Pajak</v>
      </c>
      <c r="Q88" s="126">
        <f t="shared" si="18"/>
        <v>467.81</v>
      </c>
      <c r="R88" s="126">
        <f t="shared" si="19"/>
        <v>467.81</v>
      </c>
      <c r="S88" s="115"/>
      <c r="T88" s="118" t="str">
        <f t="shared" si="20"/>
        <v>UNIT</v>
      </c>
      <c r="U88" s="127" t="str">
        <f t="shared" si="21"/>
        <v>UNITKB/TK Pajak</v>
      </c>
      <c r="V88" s="111"/>
    </row>
    <row r="89" spans="2:22" ht="19.05" customHeight="1" x14ac:dyDescent="0.3">
      <c r="B89" s="104">
        <v>46203</v>
      </c>
      <c r="C89" s="155">
        <v>515121</v>
      </c>
      <c r="D89" s="155">
        <v>57</v>
      </c>
      <c r="E89" s="156" t="s">
        <v>78</v>
      </c>
      <c r="F89" s="102"/>
      <c r="G89" s="103">
        <v>200000</v>
      </c>
      <c r="H89" s="158">
        <f t="shared" si="11"/>
        <v>32202971.520000052</v>
      </c>
      <c r="J89" s="122"/>
      <c r="K89" s="123"/>
      <c r="L89" s="124"/>
      <c r="M89" s="118"/>
      <c r="N89" s="115"/>
      <c r="O89" s="118"/>
      <c r="P89" s="125"/>
      <c r="Q89" s="126"/>
      <c r="R89" s="126"/>
      <c r="S89" s="115"/>
      <c r="T89" s="118"/>
      <c r="U89" s="127"/>
      <c r="V89" s="111"/>
    </row>
    <row r="90" spans="2:22" ht="19.05" customHeight="1" x14ac:dyDescent="0.3">
      <c r="B90" s="104">
        <v>46203</v>
      </c>
      <c r="C90" s="155">
        <v>516100</v>
      </c>
      <c r="D90" s="155">
        <v>58</v>
      </c>
      <c r="E90" s="156" t="s">
        <v>32</v>
      </c>
      <c r="F90" s="102"/>
      <c r="G90" s="103">
        <v>14749600</v>
      </c>
      <c r="H90" s="158">
        <f t="shared" si="11"/>
        <v>17453371.520000052</v>
      </c>
      <c r="J90" s="122"/>
      <c r="K90" s="123"/>
      <c r="L90" s="124">
        <f>SUM(G11:G88)</f>
        <v>191033067.81</v>
      </c>
      <c r="M90" s="118" t="s">
        <v>269</v>
      </c>
      <c r="N90" s="115"/>
      <c r="O90" s="118"/>
      <c r="P90" s="125"/>
      <c r="Q90" s="126"/>
      <c r="R90" s="126"/>
      <c r="S90" s="115"/>
      <c r="T90" s="118"/>
      <c r="U90" s="127"/>
      <c r="V90" s="111"/>
    </row>
    <row r="91" spans="2:22" ht="19.05" customHeight="1" x14ac:dyDescent="0.3">
      <c r="B91" s="166"/>
      <c r="C91" s="167"/>
      <c r="D91" s="138"/>
      <c r="E91" s="138"/>
      <c r="F91" s="148"/>
      <c r="G91" s="148"/>
      <c r="H91" s="169"/>
      <c r="J91" s="122"/>
      <c r="K91" s="123"/>
      <c r="L91" s="124">
        <f>G14+G23+G27+G34+G42+G43+G47+G51+G75+G81+G86+G88</f>
        <v>92605467.810000002</v>
      </c>
      <c r="M91" s="239" t="s">
        <v>271</v>
      </c>
      <c r="N91" s="115"/>
      <c r="O91" s="118"/>
      <c r="P91" s="125"/>
      <c r="Q91" s="126"/>
      <c r="R91" s="126"/>
      <c r="S91" s="115"/>
      <c r="T91" s="118"/>
      <c r="U91" s="127"/>
      <c r="V91" s="111"/>
    </row>
    <row r="92" spans="2:22" ht="19.05" customHeight="1" x14ac:dyDescent="0.3">
      <c r="B92" s="217" t="s">
        <v>268</v>
      </c>
      <c r="C92" s="217"/>
      <c r="D92" s="217"/>
      <c r="E92" s="217"/>
      <c r="F92" s="217"/>
      <c r="G92" s="217"/>
      <c r="H92" s="169"/>
      <c r="J92" s="122"/>
      <c r="K92" s="123"/>
      <c r="L92" s="124">
        <f>L90-L91</f>
        <v>98427600</v>
      </c>
      <c r="M92" s="231" t="s">
        <v>270</v>
      </c>
      <c r="N92" s="115"/>
      <c r="O92" s="118"/>
      <c r="P92" s="125"/>
      <c r="Q92" s="126"/>
      <c r="R92" s="126"/>
      <c r="S92" s="115"/>
      <c r="T92" s="118"/>
      <c r="U92" s="127"/>
      <c r="V92" s="111"/>
    </row>
    <row r="93" spans="2:22" ht="19.05" customHeight="1" x14ac:dyDescent="0.3">
      <c r="B93" s="166" t="s">
        <v>27</v>
      </c>
      <c r="C93" s="167"/>
      <c r="D93" s="138"/>
      <c r="E93" s="138"/>
      <c r="F93" s="148">
        <f>H90</f>
        <v>17453371.520000052</v>
      </c>
      <c r="G93" s="148"/>
      <c r="H93" s="169"/>
      <c r="J93" s="122"/>
      <c r="K93" s="123"/>
      <c r="L93" s="124"/>
      <c r="M93" s="231"/>
      <c r="N93" s="115"/>
      <c r="O93" s="118"/>
      <c r="P93" s="125"/>
      <c r="Q93" s="126"/>
      <c r="R93" s="126"/>
      <c r="S93" s="115"/>
      <c r="T93" s="118"/>
      <c r="U93" s="127"/>
      <c r="V93" s="111"/>
    </row>
    <row r="94" spans="2:22" ht="19.05" customHeight="1" x14ac:dyDescent="0.3">
      <c r="B94" s="170" t="s">
        <v>28</v>
      </c>
      <c r="C94" s="167"/>
      <c r="D94" s="138"/>
      <c r="E94" s="166"/>
      <c r="F94" s="171"/>
      <c r="G94" s="148"/>
      <c r="H94" s="169"/>
      <c r="J94" s="122"/>
      <c r="K94" s="123"/>
      <c r="L94" s="124"/>
      <c r="M94" s="118"/>
      <c r="N94" s="115"/>
      <c r="O94" s="118"/>
      <c r="P94" s="125"/>
      <c r="Q94" s="126"/>
      <c r="R94" s="126"/>
      <c r="S94" s="115"/>
      <c r="T94" s="118"/>
      <c r="U94" s="127"/>
      <c r="V94" s="111"/>
    </row>
    <row r="95" spans="2:22" ht="19.05" customHeight="1" x14ac:dyDescent="0.3">
      <c r="B95" s="166" t="s">
        <v>29</v>
      </c>
      <c r="C95" s="167"/>
      <c r="D95" s="138"/>
      <c r="E95" s="152">
        <v>2965471.519999993</v>
      </c>
      <c r="F95" s="171"/>
      <c r="G95" s="148"/>
      <c r="H95" s="169"/>
      <c r="J95" s="122"/>
      <c r="K95" s="123"/>
      <c r="L95" s="124"/>
      <c r="M95" s="118"/>
      <c r="N95" s="115"/>
      <c r="O95" s="118"/>
      <c r="P95" s="125"/>
      <c r="Q95" s="126"/>
      <c r="R95" s="126"/>
      <c r="S95" s="115"/>
      <c r="T95" s="118"/>
      <c r="U95" s="127"/>
      <c r="V95" s="111"/>
    </row>
    <row r="96" spans="2:22" ht="19.05" customHeight="1" x14ac:dyDescent="0.3">
      <c r="B96" s="172" t="s">
        <v>30</v>
      </c>
      <c r="C96" s="173"/>
      <c r="D96" s="174"/>
      <c r="E96" s="175">
        <f>14507900-20000</f>
        <v>14487900</v>
      </c>
      <c r="F96" s="171"/>
      <c r="G96" s="148"/>
      <c r="H96" s="148"/>
      <c r="J96" s="122"/>
      <c r="K96" s="123"/>
      <c r="L96" s="124"/>
      <c r="M96" s="118"/>
      <c r="N96" s="115"/>
      <c r="O96" s="118"/>
      <c r="P96" s="125"/>
      <c r="Q96" s="126"/>
      <c r="R96" s="126"/>
      <c r="S96" s="115"/>
      <c r="T96" s="118"/>
      <c r="U96" s="127"/>
      <c r="V96" s="111"/>
    </row>
    <row r="97" spans="2:22" ht="19.05" customHeight="1" x14ac:dyDescent="0.3">
      <c r="B97" s="167" t="s">
        <v>31</v>
      </c>
      <c r="C97" s="167"/>
      <c r="D97" s="138"/>
      <c r="E97" s="171">
        <f>SUM(E95:E96)</f>
        <v>17453371.519999992</v>
      </c>
      <c r="F97" s="171"/>
      <c r="G97" s="171"/>
      <c r="H97" s="148"/>
      <c r="J97" s="122"/>
      <c r="K97" s="123"/>
      <c r="L97" s="124"/>
      <c r="M97" s="118"/>
      <c r="N97" s="115"/>
      <c r="O97" s="118"/>
      <c r="P97" s="125"/>
      <c r="Q97" s="126"/>
      <c r="R97" s="126"/>
      <c r="S97" s="115"/>
      <c r="T97" s="118"/>
      <c r="U97" s="127"/>
      <c r="V97" s="111"/>
    </row>
    <row r="98" spans="2:22" ht="19.05" customHeight="1" x14ac:dyDescent="0.3">
      <c r="B98" s="178"/>
      <c r="C98" s="179"/>
      <c r="D98" s="179"/>
      <c r="E98" s="180"/>
      <c r="F98" s="171"/>
      <c r="G98" s="171"/>
      <c r="H98" s="229"/>
      <c r="J98" s="122"/>
      <c r="K98" s="123"/>
      <c r="L98" s="124"/>
      <c r="M98" s="118"/>
      <c r="N98" s="115"/>
      <c r="O98" s="118"/>
      <c r="P98" s="125"/>
      <c r="Q98" s="126"/>
      <c r="R98" s="126"/>
      <c r="S98" s="115"/>
      <c r="T98" s="118"/>
      <c r="U98" s="127"/>
      <c r="V98" s="111"/>
    </row>
    <row r="99" spans="2:22" ht="19.05" customHeight="1" x14ac:dyDescent="0.3">
      <c r="C99" s="118"/>
      <c r="E99" s="118"/>
      <c r="F99" s="229" t="s">
        <v>272</v>
      </c>
      <c r="G99" s="229"/>
      <c r="H99" s="229"/>
      <c r="J99" s="122"/>
      <c r="K99" s="123"/>
      <c r="L99" s="124"/>
      <c r="M99" s="118"/>
      <c r="N99" s="115"/>
      <c r="O99" s="118"/>
      <c r="P99" s="125"/>
      <c r="Q99" s="126"/>
      <c r="R99" s="126"/>
      <c r="S99" s="115"/>
      <c r="T99" s="118"/>
      <c r="U99" s="127"/>
      <c r="V99" s="111"/>
    </row>
    <row r="100" spans="2:22" ht="19.05" customHeight="1" x14ac:dyDescent="0.3">
      <c r="C100" s="118"/>
      <c r="D100" s="118" t="s">
        <v>24</v>
      </c>
      <c r="E100" s="118"/>
      <c r="F100" s="229"/>
      <c r="G100" s="229"/>
      <c r="H100" s="228"/>
      <c r="J100" s="122"/>
      <c r="K100" s="123"/>
      <c r="L100" s="124"/>
      <c r="M100" s="118"/>
      <c r="N100" s="115"/>
      <c r="O100" s="118"/>
      <c r="P100" s="125"/>
      <c r="Q100" s="126"/>
      <c r="R100" s="126"/>
      <c r="S100" s="115"/>
      <c r="T100" s="118"/>
      <c r="U100" s="127"/>
      <c r="V100" s="111"/>
    </row>
    <row r="101" spans="2:22" ht="19.05" customHeight="1" x14ac:dyDescent="0.3">
      <c r="C101" s="118"/>
      <c r="D101" s="118" t="s">
        <v>25</v>
      </c>
      <c r="E101" s="118"/>
      <c r="F101" s="229" t="s">
        <v>26</v>
      </c>
      <c r="G101" s="229"/>
      <c r="H101" s="228"/>
      <c r="J101" s="122"/>
      <c r="K101" s="123"/>
      <c r="L101" s="124"/>
      <c r="M101" s="118"/>
      <c r="N101" s="115"/>
      <c r="O101" s="118"/>
      <c r="P101" s="125"/>
      <c r="Q101" s="126"/>
      <c r="R101" s="126"/>
      <c r="S101" s="115"/>
      <c r="T101" s="118"/>
      <c r="U101" s="127"/>
      <c r="V101" s="111"/>
    </row>
    <row r="102" spans="2:22" ht="19.05" customHeight="1" x14ac:dyDescent="0.3">
      <c r="C102" s="118"/>
      <c r="D102" s="118"/>
      <c r="E102" s="118"/>
      <c r="F102" s="228"/>
      <c r="G102" s="228"/>
      <c r="H102" s="228"/>
      <c r="J102" s="122"/>
      <c r="K102" s="123"/>
      <c r="L102" s="124"/>
      <c r="M102" s="118"/>
      <c r="N102" s="115"/>
      <c r="O102" s="118"/>
      <c r="P102" s="125"/>
      <c r="Q102" s="126"/>
      <c r="R102" s="126"/>
      <c r="S102" s="115"/>
      <c r="T102" s="118"/>
      <c r="U102" s="127"/>
      <c r="V102" s="111"/>
    </row>
    <row r="103" spans="2:22" ht="19.05" customHeight="1" x14ac:dyDescent="0.3">
      <c r="C103" s="118"/>
      <c r="D103" s="118"/>
      <c r="E103" s="118"/>
      <c r="F103" s="228"/>
      <c r="G103" s="228"/>
      <c r="H103" s="230"/>
      <c r="J103" s="122"/>
      <c r="K103" s="123"/>
      <c r="L103" s="124"/>
      <c r="M103" s="118"/>
      <c r="N103" s="115"/>
      <c r="O103" s="118"/>
      <c r="P103" s="125"/>
      <c r="Q103" s="126"/>
      <c r="R103" s="126"/>
      <c r="S103" s="115"/>
      <c r="T103" s="118"/>
      <c r="U103" s="127"/>
      <c r="V103" s="111"/>
    </row>
    <row r="104" spans="2:22" ht="19.05" customHeight="1" x14ac:dyDescent="0.3">
      <c r="C104" s="118"/>
      <c r="D104" s="118"/>
      <c r="E104" s="118"/>
      <c r="F104" s="228"/>
      <c r="G104" s="228"/>
      <c r="J104" s="122"/>
      <c r="K104" s="123"/>
      <c r="L104" s="124"/>
      <c r="M104" s="118"/>
      <c r="N104" s="115"/>
      <c r="O104" s="118"/>
      <c r="P104" s="125"/>
      <c r="Q104" s="126"/>
      <c r="R104" s="126"/>
      <c r="S104" s="115"/>
      <c r="T104" s="118"/>
      <c r="U104" s="127"/>
      <c r="V104" s="111"/>
    </row>
    <row r="105" spans="2:22" ht="19.05" customHeight="1" x14ac:dyDescent="0.3">
      <c r="C105" s="181"/>
      <c r="D105" s="181" t="s">
        <v>55</v>
      </c>
      <c r="E105" s="181"/>
      <c r="F105" s="230" t="s">
        <v>125</v>
      </c>
      <c r="G105" s="230"/>
      <c r="J105" s="122"/>
      <c r="K105" s="123"/>
      <c r="L105" s="124"/>
      <c r="M105" s="118"/>
      <c r="N105" s="115"/>
      <c r="O105" s="118"/>
      <c r="P105" s="125"/>
      <c r="Q105" s="126"/>
      <c r="R105" s="126"/>
      <c r="S105" s="115"/>
      <c r="T105" s="118"/>
      <c r="U105" s="127"/>
      <c r="V105" s="111"/>
    </row>
    <row r="106" spans="2:22" ht="19.05" customHeight="1" x14ac:dyDescent="0.3">
      <c r="J106" s="122"/>
      <c r="K106" s="123"/>
      <c r="L106" s="124"/>
      <c r="M106" s="118"/>
      <c r="N106" s="115"/>
      <c r="O106" s="118"/>
      <c r="P106" s="125"/>
      <c r="Q106" s="126"/>
      <c r="R106" s="126"/>
      <c r="S106" s="115"/>
      <c r="T106" s="118"/>
      <c r="U106" s="127"/>
      <c r="V106" s="111"/>
    </row>
    <row r="107" spans="2:22" ht="19.05" customHeight="1" x14ac:dyDescent="0.3">
      <c r="J107" s="122"/>
      <c r="K107" s="123"/>
      <c r="L107" s="124"/>
      <c r="M107" s="118"/>
      <c r="N107" s="115"/>
      <c r="O107" s="118"/>
      <c r="P107" s="125"/>
      <c r="Q107" s="126"/>
      <c r="R107" s="126"/>
      <c r="S107" s="115"/>
      <c r="T107" s="118"/>
      <c r="U107" s="127"/>
      <c r="V107" s="111"/>
    </row>
    <row r="108" spans="2:22" ht="19.05" customHeight="1" x14ac:dyDescent="0.3">
      <c r="J108" s="122"/>
      <c r="K108" s="123"/>
      <c r="L108" s="124"/>
      <c r="M108" s="118"/>
      <c r="N108" s="115"/>
      <c r="O108" s="118"/>
      <c r="P108" s="125"/>
      <c r="Q108" s="126"/>
      <c r="R108" s="126"/>
      <c r="S108" s="115"/>
      <c r="T108" s="118"/>
      <c r="U108" s="127"/>
      <c r="V108" s="111"/>
    </row>
    <row r="109" spans="2:22" ht="19.05" customHeight="1" x14ac:dyDescent="0.3">
      <c r="J109" s="122"/>
      <c r="K109" s="123"/>
      <c r="L109" s="124"/>
      <c r="M109" s="118"/>
      <c r="N109" s="115"/>
      <c r="O109" s="118"/>
      <c r="P109" s="125"/>
      <c r="Q109" s="126"/>
      <c r="R109" s="126"/>
      <c r="S109" s="115"/>
      <c r="T109" s="118"/>
      <c r="U109" s="127"/>
      <c r="V109" s="111"/>
    </row>
    <row r="110" spans="2:22" ht="19.05" customHeight="1" x14ac:dyDescent="0.3">
      <c r="J110" s="122"/>
      <c r="K110" s="123"/>
      <c r="L110" s="124"/>
      <c r="M110" s="118"/>
      <c r="N110" s="115"/>
      <c r="O110" s="118"/>
      <c r="P110" s="125"/>
      <c r="Q110" s="126"/>
      <c r="R110" s="126"/>
      <c r="S110" s="115"/>
      <c r="T110" s="118"/>
      <c r="U110" s="127"/>
      <c r="V110" s="111"/>
    </row>
    <row r="111" spans="2:22" ht="19.05" customHeight="1" x14ac:dyDescent="0.3">
      <c r="J111" s="122"/>
      <c r="K111" s="123"/>
      <c r="L111" s="124"/>
      <c r="M111" s="118"/>
      <c r="N111" s="115"/>
      <c r="O111" s="118"/>
      <c r="P111" s="125"/>
      <c r="Q111" s="126"/>
      <c r="R111" s="126"/>
      <c r="S111" s="115"/>
      <c r="T111" s="118"/>
      <c r="U111" s="127"/>
      <c r="V111" s="111"/>
    </row>
    <row r="112" spans="2:22" ht="19.05" customHeight="1" x14ac:dyDescent="0.3">
      <c r="J112" s="122"/>
      <c r="K112" s="123"/>
      <c r="L112" s="124"/>
      <c r="M112" s="118"/>
      <c r="N112" s="115"/>
      <c r="O112" s="118"/>
      <c r="P112" s="125"/>
      <c r="Q112" s="126"/>
      <c r="R112" s="126"/>
      <c r="S112" s="115"/>
      <c r="T112" s="118"/>
      <c r="U112" s="127"/>
      <c r="V112" s="111"/>
    </row>
    <row r="113" spans="10:22" ht="19.05" customHeight="1" x14ac:dyDescent="0.3">
      <c r="J113" s="122"/>
      <c r="K113" s="123"/>
      <c r="L113" s="124"/>
      <c r="M113" s="118"/>
      <c r="N113" s="115"/>
      <c r="O113" s="118"/>
      <c r="P113" s="125"/>
      <c r="Q113" s="126"/>
      <c r="R113" s="126"/>
      <c r="S113" s="115"/>
      <c r="T113" s="118"/>
      <c r="U113" s="127"/>
      <c r="V113" s="111"/>
    </row>
    <row r="114" spans="10:22" ht="19.05" customHeight="1" x14ac:dyDescent="0.3">
      <c r="J114" s="122"/>
      <c r="K114" s="123"/>
      <c r="L114" s="124"/>
      <c r="M114" s="118"/>
      <c r="N114" s="115"/>
      <c r="O114" s="118"/>
      <c r="P114" s="125"/>
      <c r="Q114" s="126"/>
      <c r="R114" s="126"/>
      <c r="S114" s="115"/>
      <c r="T114" s="118"/>
      <c r="U114" s="127"/>
      <c r="V114" s="111"/>
    </row>
    <row r="115" spans="10:22" ht="19.05" customHeight="1" x14ac:dyDescent="0.3">
      <c r="J115" s="122"/>
      <c r="K115" s="123"/>
      <c r="L115" s="124"/>
      <c r="M115" s="118"/>
      <c r="N115" s="115"/>
      <c r="O115" s="118"/>
      <c r="P115" s="125"/>
      <c r="Q115" s="126"/>
      <c r="R115" s="126"/>
      <c r="S115" s="115"/>
      <c r="T115" s="118"/>
      <c r="U115" s="127"/>
      <c r="V115" s="111"/>
    </row>
    <row r="116" spans="10:22" ht="19.05" customHeight="1" x14ac:dyDescent="0.3">
      <c r="J116" s="122"/>
      <c r="K116" s="123"/>
      <c r="L116" s="124"/>
      <c r="M116" s="118"/>
      <c r="N116" s="115"/>
      <c r="O116" s="118"/>
      <c r="P116" s="125"/>
      <c r="Q116" s="126"/>
      <c r="R116" s="126"/>
      <c r="S116" s="115"/>
      <c r="T116" s="118"/>
      <c r="U116" s="127"/>
      <c r="V116" s="111"/>
    </row>
    <row r="117" spans="10:22" ht="19.05" customHeight="1" x14ac:dyDescent="0.3">
      <c r="J117" s="122"/>
      <c r="K117" s="123"/>
      <c r="L117" s="124"/>
      <c r="M117" s="118"/>
      <c r="N117" s="115"/>
      <c r="O117" s="118"/>
      <c r="P117" s="125"/>
      <c r="Q117" s="126"/>
      <c r="R117" s="126"/>
      <c r="S117" s="115"/>
      <c r="T117" s="118"/>
      <c r="U117" s="127"/>
      <c r="V117" s="111"/>
    </row>
    <row r="118" spans="10:22" ht="19.05" customHeight="1" x14ac:dyDescent="0.3">
      <c r="J118" s="122"/>
      <c r="K118" s="123"/>
      <c r="L118" s="124"/>
      <c r="M118" s="118"/>
      <c r="N118" s="115"/>
      <c r="O118" s="118"/>
      <c r="P118" s="125"/>
      <c r="Q118" s="126"/>
      <c r="R118" s="126"/>
      <c r="S118" s="115"/>
      <c r="T118" s="118"/>
      <c r="U118" s="127"/>
      <c r="V118" s="111"/>
    </row>
    <row r="119" spans="10:22" ht="19.05" customHeight="1" x14ac:dyDescent="0.3">
      <c r="J119" s="122"/>
      <c r="K119" s="123"/>
      <c r="L119" s="124"/>
      <c r="M119" s="118"/>
      <c r="N119" s="115"/>
      <c r="O119" s="118"/>
      <c r="P119" s="125"/>
      <c r="Q119" s="126"/>
      <c r="R119" s="126"/>
      <c r="S119" s="115"/>
      <c r="T119" s="118"/>
      <c r="U119" s="127"/>
      <c r="V119" s="111"/>
    </row>
    <row r="120" spans="10:22" ht="19.05" customHeight="1" x14ac:dyDescent="0.3">
      <c r="J120" s="122"/>
      <c r="K120" s="123"/>
      <c r="L120" s="124"/>
      <c r="M120" s="118"/>
      <c r="N120" s="115"/>
      <c r="O120" s="118"/>
      <c r="P120" s="125"/>
      <c r="Q120" s="126"/>
      <c r="R120" s="126"/>
      <c r="S120" s="115"/>
      <c r="T120" s="118"/>
      <c r="U120" s="127"/>
      <c r="V120" s="111"/>
    </row>
    <row r="121" spans="10:22" ht="19.05" customHeight="1" x14ac:dyDescent="0.3">
      <c r="J121" s="122"/>
      <c r="K121" s="123"/>
      <c r="L121" s="124"/>
      <c r="M121" s="118"/>
      <c r="N121" s="115"/>
      <c r="O121" s="118"/>
      <c r="P121" s="125"/>
      <c r="Q121" s="126"/>
      <c r="R121" s="126"/>
      <c r="S121" s="115"/>
      <c r="T121" s="118"/>
      <c r="U121" s="127"/>
      <c r="V121" s="111"/>
    </row>
    <row r="122" spans="10:22" ht="19.05" customHeight="1" x14ac:dyDescent="0.3">
      <c r="J122" s="122"/>
      <c r="K122" s="123"/>
      <c r="L122" s="124"/>
      <c r="M122" s="118"/>
      <c r="N122" s="115"/>
      <c r="O122" s="118"/>
      <c r="P122" s="125"/>
      <c r="Q122" s="126"/>
      <c r="R122" s="126"/>
      <c r="S122" s="115"/>
      <c r="T122" s="118"/>
      <c r="U122" s="127"/>
      <c r="V122" s="111"/>
    </row>
    <row r="123" spans="10:22" ht="19.05" customHeight="1" x14ac:dyDescent="0.3">
      <c r="J123" s="122"/>
      <c r="K123" s="123"/>
      <c r="L123" s="124"/>
      <c r="M123" s="118"/>
      <c r="N123" s="115"/>
      <c r="O123" s="118"/>
      <c r="P123" s="125"/>
      <c r="Q123" s="126"/>
      <c r="R123" s="126"/>
      <c r="S123" s="115"/>
      <c r="T123" s="118"/>
      <c r="U123" s="127"/>
      <c r="V123" s="111"/>
    </row>
    <row r="124" spans="10:22" ht="19.05" customHeight="1" x14ac:dyDescent="0.3">
      <c r="J124" s="122"/>
      <c r="K124" s="123"/>
      <c r="L124" s="124"/>
      <c r="M124" s="118"/>
      <c r="N124" s="115"/>
      <c r="O124" s="118"/>
      <c r="P124" s="125"/>
      <c r="Q124" s="126"/>
      <c r="R124" s="126"/>
      <c r="S124" s="115"/>
      <c r="T124" s="118"/>
      <c r="U124" s="127"/>
      <c r="V124" s="111"/>
    </row>
    <row r="125" spans="10:22" ht="19.05" customHeight="1" x14ac:dyDescent="0.3">
      <c r="J125" s="122"/>
      <c r="K125" s="123"/>
      <c r="L125" s="124"/>
      <c r="M125" s="118"/>
      <c r="N125" s="115"/>
      <c r="O125" s="118"/>
      <c r="P125" s="125"/>
      <c r="Q125" s="126"/>
      <c r="R125" s="126"/>
      <c r="S125" s="115"/>
      <c r="T125" s="118"/>
      <c r="U125" s="127"/>
      <c r="V125" s="111"/>
    </row>
    <row r="126" spans="10:22" ht="19.05" customHeight="1" x14ac:dyDescent="0.3">
      <c r="J126" s="122"/>
      <c r="K126" s="123"/>
      <c r="L126" s="124"/>
      <c r="M126" s="118"/>
      <c r="N126" s="115"/>
      <c r="O126" s="118"/>
      <c r="P126" s="125"/>
      <c r="Q126" s="126"/>
      <c r="R126" s="126"/>
      <c r="S126" s="115"/>
      <c r="T126" s="118"/>
      <c r="U126" s="127"/>
      <c r="V126" s="111"/>
    </row>
    <row r="127" spans="10:22" ht="19.05" customHeight="1" x14ac:dyDescent="0.3">
      <c r="J127" s="122"/>
      <c r="K127" s="123"/>
      <c r="L127" s="124"/>
      <c r="M127" s="118"/>
      <c r="N127" s="115"/>
      <c r="O127" s="118"/>
      <c r="P127" s="125"/>
      <c r="Q127" s="126"/>
      <c r="R127" s="126"/>
      <c r="S127" s="115"/>
      <c r="T127" s="118"/>
      <c r="U127" s="127"/>
      <c r="V127" s="111"/>
    </row>
    <row r="128" spans="10:22" ht="19.05" customHeight="1" x14ac:dyDescent="0.3">
      <c r="J128" s="122"/>
      <c r="K128" s="123"/>
      <c r="L128" s="124"/>
      <c r="M128" s="118"/>
      <c r="N128" s="115"/>
      <c r="O128" s="118"/>
      <c r="P128" s="125"/>
      <c r="Q128" s="126"/>
      <c r="R128" s="126"/>
      <c r="S128" s="115"/>
      <c r="T128" s="118"/>
      <c r="U128" s="127"/>
      <c r="V128" s="111"/>
    </row>
    <row r="129" spans="10:22" ht="19.05" customHeight="1" x14ac:dyDescent="0.3">
      <c r="J129" s="122"/>
      <c r="K129" s="123"/>
      <c r="L129" s="124"/>
      <c r="M129" s="118"/>
      <c r="N129" s="115"/>
      <c r="O129" s="118"/>
      <c r="P129" s="125"/>
      <c r="Q129" s="126"/>
      <c r="R129" s="126"/>
      <c r="S129" s="115"/>
      <c r="T129" s="118"/>
      <c r="U129" s="127"/>
      <c r="V129" s="111"/>
    </row>
    <row r="130" spans="10:22" ht="19.05" customHeight="1" x14ac:dyDescent="0.3">
      <c r="J130" s="122"/>
      <c r="K130" s="123"/>
      <c r="L130" s="124"/>
      <c r="M130" s="118"/>
      <c r="N130" s="115"/>
      <c r="O130" s="118"/>
      <c r="P130" s="125"/>
      <c r="Q130" s="126"/>
      <c r="R130" s="126"/>
      <c r="S130" s="115"/>
      <c r="T130" s="118"/>
      <c r="U130" s="127"/>
      <c r="V130" s="111"/>
    </row>
    <row r="131" spans="10:22" ht="19.05" customHeight="1" x14ac:dyDescent="0.3">
      <c r="J131" s="122"/>
      <c r="K131" s="123"/>
      <c r="L131" s="124"/>
      <c r="M131" s="118"/>
      <c r="N131" s="115"/>
      <c r="O131" s="118"/>
      <c r="P131" s="125"/>
      <c r="Q131" s="126"/>
      <c r="R131" s="126"/>
      <c r="S131" s="115"/>
      <c r="T131" s="118"/>
      <c r="U131" s="127"/>
      <c r="V131" s="111"/>
    </row>
    <row r="132" spans="10:22" ht="19.05" customHeight="1" x14ac:dyDescent="0.3">
      <c r="J132" s="122"/>
      <c r="K132" s="123"/>
      <c r="L132" s="124"/>
      <c r="M132" s="118"/>
      <c r="N132" s="115"/>
      <c r="O132" s="118"/>
      <c r="P132" s="125"/>
      <c r="Q132" s="126"/>
      <c r="R132" s="126"/>
      <c r="S132" s="115"/>
      <c r="T132" s="118"/>
      <c r="U132" s="127"/>
      <c r="V132" s="111"/>
    </row>
    <row r="133" spans="10:22" ht="19.05" customHeight="1" x14ac:dyDescent="0.3">
      <c r="J133" s="122"/>
      <c r="K133" s="123"/>
      <c r="L133" s="124"/>
      <c r="M133" s="118"/>
      <c r="N133" s="115"/>
      <c r="O133" s="118"/>
      <c r="P133" s="125"/>
      <c r="Q133" s="126"/>
      <c r="R133" s="126"/>
      <c r="S133" s="115"/>
      <c r="T133" s="118"/>
      <c r="U133" s="127"/>
      <c r="V133" s="111"/>
    </row>
    <row r="134" spans="10:22" ht="19.05" customHeight="1" x14ac:dyDescent="0.3">
      <c r="J134" s="122"/>
      <c r="K134" s="123"/>
      <c r="L134" s="124"/>
      <c r="M134" s="118"/>
      <c r="N134" s="115"/>
      <c r="O134" s="118"/>
      <c r="P134" s="125"/>
      <c r="Q134" s="126"/>
      <c r="R134" s="126"/>
      <c r="S134" s="115"/>
      <c r="T134" s="118"/>
      <c r="U134" s="127"/>
      <c r="V134" s="111"/>
    </row>
    <row r="135" spans="10:22" ht="19.05" customHeight="1" x14ac:dyDescent="0.3">
      <c r="J135" s="122"/>
      <c r="K135" s="123"/>
      <c r="L135" s="124"/>
      <c r="M135" s="118"/>
      <c r="N135" s="115"/>
      <c r="O135" s="118"/>
      <c r="P135" s="125"/>
      <c r="Q135" s="126"/>
      <c r="R135" s="126"/>
      <c r="S135" s="115"/>
      <c r="T135" s="118"/>
      <c r="U135" s="127"/>
      <c r="V135" s="111"/>
    </row>
    <row r="136" spans="10:22" ht="19.05" customHeight="1" x14ac:dyDescent="0.3">
      <c r="J136" s="122"/>
      <c r="K136" s="123"/>
      <c r="L136" s="124"/>
      <c r="M136" s="118"/>
      <c r="N136" s="115"/>
      <c r="O136" s="118"/>
      <c r="P136" s="125"/>
      <c r="Q136" s="126"/>
      <c r="R136" s="126"/>
      <c r="S136" s="115"/>
      <c r="T136" s="118"/>
      <c r="U136" s="127"/>
      <c r="V136" s="111"/>
    </row>
    <row r="137" spans="10:22" ht="19.05" customHeight="1" x14ac:dyDescent="0.3">
      <c r="J137" s="122"/>
      <c r="K137" s="123"/>
      <c r="L137" s="124"/>
      <c r="M137" s="118"/>
      <c r="N137" s="115"/>
      <c r="O137" s="118"/>
      <c r="P137" s="125"/>
      <c r="Q137" s="126"/>
      <c r="R137" s="126"/>
      <c r="S137" s="115"/>
      <c r="T137" s="118"/>
      <c r="U137" s="127"/>
      <c r="V137" s="111"/>
    </row>
    <row r="138" spans="10:22" ht="19.05" customHeight="1" x14ac:dyDescent="0.3">
      <c r="J138" s="122"/>
      <c r="K138" s="123"/>
      <c r="L138" s="124"/>
      <c r="M138" s="118"/>
      <c r="N138" s="115"/>
      <c r="O138" s="118"/>
      <c r="P138" s="125"/>
      <c r="Q138" s="126"/>
      <c r="R138" s="126"/>
      <c r="S138" s="115"/>
      <c r="T138" s="118"/>
      <c r="U138" s="127"/>
      <c r="V138" s="111"/>
    </row>
    <row r="139" spans="10:22" ht="19.05" customHeight="1" x14ac:dyDescent="0.3">
      <c r="J139" s="122"/>
      <c r="K139" s="123"/>
      <c r="L139" s="124"/>
      <c r="M139" s="118"/>
      <c r="N139" s="115"/>
      <c r="O139" s="118"/>
      <c r="P139" s="125"/>
      <c r="Q139" s="126"/>
      <c r="R139" s="126"/>
      <c r="S139" s="115"/>
      <c r="T139" s="118"/>
      <c r="U139" s="127"/>
      <c r="V139" s="111"/>
    </row>
    <row r="140" spans="10:22" ht="19.05" customHeight="1" x14ac:dyDescent="0.3">
      <c r="J140" s="122"/>
      <c r="K140" s="123"/>
      <c r="L140" s="124"/>
      <c r="M140" s="118"/>
      <c r="N140" s="115"/>
      <c r="O140" s="118"/>
      <c r="P140" s="125"/>
      <c r="Q140" s="126"/>
      <c r="R140" s="126"/>
      <c r="S140" s="115"/>
      <c r="T140" s="118"/>
      <c r="U140" s="127"/>
      <c r="V140" s="111"/>
    </row>
    <row r="141" spans="10:22" ht="19.05" customHeight="1" x14ac:dyDescent="0.3">
      <c r="J141" s="122"/>
      <c r="K141" s="123"/>
      <c r="L141" s="124"/>
      <c r="M141" s="118"/>
      <c r="N141" s="115"/>
      <c r="O141" s="118"/>
      <c r="P141" s="125"/>
      <c r="Q141" s="126"/>
      <c r="R141" s="126"/>
      <c r="S141" s="115"/>
      <c r="T141" s="118"/>
      <c r="U141" s="127"/>
      <c r="V141" s="111"/>
    </row>
    <row r="142" spans="10:22" ht="19.05" customHeight="1" x14ac:dyDescent="0.3">
      <c r="J142" s="122"/>
      <c r="K142" s="123"/>
      <c r="L142" s="124"/>
      <c r="M142" s="118"/>
      <c r="N142" s="115"/>
      <c r="O142" s="118"/>
      <c r="P142" s="125"/>
      <c r="Q142" s="126"/>
      <c r="R142" s="126"/>
      <c r="S142" s="115"/>
      <c r="T142" s="118"/>
      <c r="U142" s="127"/>
      <c r="V142" s="111"/>
    </row>
    <row r="143" spans="10:22" ht="19.05" customHeight="1" x14ac:dyDescent="0.3">
      <c r="J143" s="122"/>
      <c r="K143" s="123"/>
      <c r="L143" s="124"/>
      <c r="M143" s="118"/>
      <c r="N143" s="115"/>
      <c r="O143" s="118"/>
      <c r="P143" s="125"/>
      <c r="Q143" s="126"/>
      <c r="R143" s="126"/>
      <c r="S143" s="115"/>
      <c r="T143" s="118"/>
      <c r="U143" s="127"/>
      <c r="V143" s="111"/>
    </row>
    <row r="144" spans="10:22" ht="19.05" customHeight="1" x14ac:dyDescent="0.3">
      <c r="J144" s="122"/>
      <c r="K144" s="123"/>
      <c r="L144" s="124"/>
      <c r="M144" s="118"/>
      <c r="N144" s="115"/>
      <c r="O144" s="118"/>
      <c r="P144" s="125"/>
      <c r="Q144" s="126"/>
      <c r="R144" s="126"/>
      <c r="S144" s="115"/>
      <c r="T144" s="118"/>
      <c r="U144" s="127"/>
      <c r="V144" s="111"/>
    </row>
    <row r="145" spans="10:22" ht="19.05" customHeight="1" x14ac:dyDescent="0.3">
      <c r="J145" s="122"/>
      <c r="K145" s="123"/>
      <c r="L145" s="124"/>
      <c r="M145" s="118"/>
      <c r="N145" s="115"/>
      <c r="O145" s="118"/>
      <c r="P145" s="125"/>
      <c r="Q145" s="126"/>
      <c r="R145" s="126"/>
      <c r="S145" s="115"/>
      <c r="T145" s="118"/>
      <c r="U145" s="127"/>
      <c r="V145" s="111"/>
    </row>
    <row r="146" spans="10:22" ht="19.05" customHeight="1" x14ac:dyDescent="0.3">
      <c r="J146" s="122"/>
      <c r="K146" s="123"/>
      <c r="L146" s="124"/>
      <c r="M146" s="118"/>
      <c r="N146" s="115"/>
      <c r="O146" s="118"/>
      <c r="P146" s="125"/>
      <c r="Q146" s="126"/>
      <c r="R146" s="126"/>
      <c r="S146" s="115"/>
      <c r="T146" s="118"/>
      <c r="U146" s="127"/>
      <c r="V146" s="111"/>
    </row>
    <row r="147" spans="10:22" ht="19.05" customHeight="1" x14ac:dyDescent="0.3">
      <c r="J147" s="122"/>
      <c r="K147" s="123"/>
      <c r="L147" s="124"/>
      <c r="M147" s="118"/>
      <c r="N147" s="115"/>
      <c r="O147" s="118"/>
      <c r="P147" s="125"/>
      <c r="Q147" s="126"/>
      <c r="R147" s="126"/>
      <c r="S147" s="115"/>
      <c r="T147" s="118"/>
      <c r="U147" s="127"/>
      <c r="V147" s="111"/>
    </row>
    <row r="148" spans="10:22" ht="19.05" customHeight="1" x14ac:dyDescent="0.3">
      <c r="J148" s="122"/>
      <c r="K148" s="123"/>
      <c r="L148" s="124"/>
      <c r="M148" s="118"/>
      <c r="N148" s="115"/>
      <c r="O148" s="118"/>
      <c r="P148" s="125"/>
      <c r="Q148" s="126"/>
      <c r="R148" s="126"/>
      <c r="S148" s="115"/>
      <c r="T148" s="118"/>
      <c r="U148" s="127"/>
      <c r="V148" s="111"/>
    </row>
    <row r="149" spans="10:22" ht="19.05" customHeight="1" x14ac:dyDescent="0.3">
      <c r="J149" s="122"/>
      <c r="K149" s="123"/>
      <c r="L149" s="124"/>
      <c r="M149" s="118"/>
      <c r="N149" s="115"/>
      <c r="O149" s="118"/>
      <c r="P149" s="125"/>
      <c r="Q149" s="126"/>
      <c r="R149" s="126"/>
      <c r="S149" s="115"/>
      <c r="T149" s="118"/>
      <c r="U149" s="127"/>
      <c r="V149" s="111"/>
    </row>
    <row r="150" spans="10:22" ht="19.05" customHeight="1" x14ac:dyDescent="0.3">
      <c r="J150" s="122"/>
      <c r="K150" s="123"/>
      <c r="L150" s="124"/>
      <c r="M150" s="118"/>
      <c r="N150" s="115"/>
      <c r="O150" s="118"/>
      <c r="P150" s="125"/>
      <c r="Q150" s="126"/>
      <c r="R150" s="126"/>
      <c r="S150" s="115"/>
      <c r="T150" s="118"/>
      <c r="U150" s="127"/>
      <c r="V150" s="111"/>
    </row>
    <row r="151" spans="10:22" ht="19.05" customHeight="1" x14ac:dyDescent="0.3">
      <c r="J151" s="122"/>
      <c r="K151" s="123"/>
      <c r="L151" s="124"/>
      <c r="M151" s="118"/>
      <c r="N151" s="115"/>
      <c r="O151" s="118"/>
      <c r="P151" s="125"/>
      <c r="Q151" s="126"/>
      <c r="R151" s="126"/>
      <c r="S151" s="115"/>
      <c r="T151" s="118"/>
      <c r="U151" s="127"/>
      <c r="V151" s="111"/>
    </row>
    <row r="152" spans="10:22" ht="19.05" customHeight="1" x14ac:dyDescent="0.3">
      <c r="J152" s="122"/>
      <c r="K152" s="123"/>
      <c r="L152" s="124"/>
      <c r="M152" s="118"/>
      <c r="N152" s="115"/>
      <c r="O152" s="118"/>
      <c r="P152" s="125"/>
      <c r="Q152" s="126"/>
      <c r="R152" s="126"/>
      <c r="S152" s="115"/>
      <c r="T152" s="118"/>
      <c r="U152" s="127"/>
      <c r="V152" s="111"/>
    </row>
    <row r="153" spans="10:22" ht="19.05" customHeight="1" x14ac:dyDescent="0.3">
      <c r="J153" s="122"/>
      <c r="K153" s="123"/>
      <c r="L153" s="124"/>
      <c r="M153" s="118"/>
      <c r="N153" s="115"/>
      <c r="O153" s="118"/>
      <c r="P153" s="125"/>
      <c r="Q153" s="126"/>
      <c r="R153" s="126"/>
      <c r="S153" s="115"/>
      <c r="T153" s="118"/>
      <c r="U153" s="127"/>
      <c r="V153" s="111"/>
    </row>
    <row r="154" spans="10:22" ht="19.05" customHeight="1" x14ac:dyDescent="0.3">
      <c r="J154" s="122"/>
      <c r="K154" s="123"/>
      <c r="L154" s="124"/>
      <c r="M154" s="118"/>
      <c r="N154" s="115"/>
      <c r="O154" s="118"/>
      <c r="P154" s="125"/>
      <c r="Q154" s="126"/>
      <c r="R154" s="126"/>
      <c r="S154" s="115"/>
      <c r="T154" s="118"/>
      <c r="U154" s="127"/>
      <c r="V154" s="111"/>
    </row>
    <row r="155" spans="10:22" ht="19.05" customHeight="1" x14ac:dyDescent="0.3">
      <c r="J155" s="122"/>
      <c r="K155" s="123"/>
      <c r="L155" s="124"/>
      <c r="M155" s="118"/>
      <c r="N155" s="115"/>
      <c r="O155" s="118"/>
      <c r="P155" s="125"/>
      <c r="Q155" s="126"/>
      <c r="R155" s="126"/>
      <c r="S155" s="115"/>
      <c r="T155" s="118"/>
      <c r="U155" s="127"/>
      <c r="V155" s="111"/>
    </row>
    <row r="156" spans="10:22" ht="19.05" customHeight="1" x14ac:dyDescent="0.3">
      <c r="J156" s="122"/>
      <c r="K156" s="123"/>
      <c r="L156" s="124"/>
      <c r="M156" s="118"/>
      <c r="N156" s="115"/>
      <c r="O156" s="118"/>
      <c r="P156" s="125"/>
      <c r="Q156" s="126"/>
      <c r="R156" s="126"/>
      <c r="S156" s="115"/>
      <c r="T156" s="118"/>
      <c r="U156" s="127"/>
      <c r="V156" s="111"/>
    </row>
    <row r="157" spans="10:22" ht="19.05" customHeight="1" x14ac:dyDescent="0.3">
      <c r="J157" s="122"/>
      <c r="K157" s="123"/>
      <c r="L157" s="124"/>
      <c r="M157" s="118"/>
      <c r="N157" s="115"/>
      <c r="O157" s="118"/>
      <c r="P157" s="125"/>
      <c r="Q157" s="126"/>
      <c r="R157" s="126"/>
      <c r="S157" s="115"/>
      <c r="T157" s="118"/>
      <c r="U157" s="127"/>
      <c r="V157" s="111"/>
    </row>
    <row r="158" spans="10:22" ht="19.05" customHeight="1" x14ac:dyDescent="0.3">
      <c r="J158" s="122"/>
      <c r="K158" s="123"/>
      <c r="L158" s="124"/>
      <c r="M158" s="118"/>
      <c r="N158" s="115"/>
      <c r="O158" s="118"/>
      <c r="P158" s="125"/>
      <c r="Q158" s="126"/>
      <c r="R158" s="126"/>
      <c r="S158" s="115"/>
      <c r="T158" s="118"/>
      <c r="U158" s="127"/>
      <c r="V158" s="111"/>
    </row>
    <row r="159" spans="10:22" ht="19.05" customHeight="1" x14ac:dyDescent="0.3">
      <c r="J159" s="122"/>
      <c r="K159" s="123"/>
      <c r="L159" s="124"/>
      <c r="M159" s="118"/>
      <c r="N159" s="115"/>
      <c r="O159" s="118"/>
      <c r="P159" s="125"/>
      <c r="Q159" s="126"/>
      <c r="R159" s="126"/>
      <c r="S159" s="115"/>
      <c r="T159" s="118"/>
      <c r="U159" s="127"/>
      <c r="V159" s="111"/>
    </row>
    <row r="160" spans="10:22" ht="19.05" customHeight="1" x14ac:dyDescent="0.3">
      <c r="J160" s="122"/>
      <c r="K160" s="123"/>
      <c r="L160" s="124"/>
      <c r="M160" s="118"/>
      <c r="N160" s="115"/>
      <c r="O160" s="118"/>
      <c r="P160" s="125"/>
      <c r="Q160" s="126"/>
      <c r="R160" s="126"/>
      <c r="S160" s="115"/>
      <c r="T160" s="118"/>
      <c r="U160" s="127"/>
      <c r="V160" s="111"/>
    </row>
    <row r="161" spans="10:22" ht="19.05" customHeight="1" x14ac:dyDescent="0.3">
      <c r="J161" s="122"/>
      <c r="K161" s="123"/>
      <c r="L161" s="124"/>
      <c r="M161" s="118"/>
      <c r="N161" s="115"/>
      <c r="O161" s="118"/>
      <c r="P161" s="125"/>
      <c r="Q161" s="126"/>
      <c r="R161" s="126"/>
      <c r="S161" s="115"/>
      <c r="T161" s="118"/>
      <c r="U161" s="127"/>
      <c r="V161" s="111"/>
    </row>
    <row r="162" spans="10:22" ht="19.05" customHeight="1" x14ac:dyDescent="0.3">
      <c r="J162" s="122"/>
      <c r="K162" s="123"/>
      <c r="L162" s="124"/>
      <c r="M162" s="118"/>
      <c r="N162" s="115"/>
      <c r="O162" s="118"/>
      <c r="P162" s="125"/>
      <c r="Q162" s="126"/>
      <c r="R162" s="126"/>
      <c r="S162" s="115"/>
      <c r="T162" s="118"/>
      <c r="U162" s="127"/>
      <c r="V162" s="111"/>
    </row>
    <row r="163" spans="10:22" ht="19.05" customHeight="1" x14ac:dyDescent="0.3">
      <c r="J163" s="122"/>
      <c r="K163" s="123"/>
      <c r="L163" s="124"/>
      <c r="M163" s="118"/>
      <c r="N163" s="115"/>
      <c r="O163" s="118"/>
      <c r="P163" s="125"/>
      <c r="Q163" s="126"/>
      <c r="R163" s="126"/>
      <c r="S163" s="115"/>
      <c r="T163" s="118"/>
      <c r="U163" s="127"/>
      <c r="V163" s="111"/>
    </row>
    <row r="164" spans="10:22" ht="19.05" customHeight="1" x14ac:dyDescent="0.3">
      <c r="J164" s="122"/>
      <c r="K164" s="123"/>
      <c r="L164" s="124"/>
      <c r="M164" s="118"/>
      <c r="N164" s="115"/>
      <c r="O164" s="118"/>
      <c r="P164" s="125"/>
      <c r="Q164" s="126"/>
      <c r="R164" s="126"/>
      <c r="S164" s="115"/>
      <c r="T164" s="118"/>
      <c r="U164" s="127"/>
      <c r="V164" s="111"/>
    </row>
    <row r="165" spans="10:22" ht="19.05" customHeight="1" x14ac:dyDescent="0.3">
      <c r="J165" s="122"/>
      <c r="K165" s="123"/>
      <c r="L165" s="124"/>
      <c r="M165" s="118"/>
      <c r="N165" s="115"/>
      <c r="O165" s="118"/>
      <c r="P165" s="125"/>
      <c r="Q165" s="126"/>
      <c r="R165" s="126"/>
      <c r="S165" s="115"/>
      <c r="T165" s="118"/>
      <c r="U165" s="127"/>
      <c r="V165" s="111"/>
    </row>
    <row r="166" spans="10:22" ht="19.05" customHeight="1" x14ac:dyDescent="0.3">
      <c r="J166" s="122"/>
      <c r="K166" s="123"/>
      <c r="L166" s="124"/>
      <c r="M166" s="118"/>
      <c r="N166" s="115"/>
      <c r="O166" s="118"/>
      <c r="P166" s="125"/>
      <c r="Q166" s="126"/>
      <c r="R166" s="126"/>
      <c r="S166" s="115"/>
      <c r="T166" s="118"/>
      <c r="U166" s="127"/>
      <c r="V166" s="111"/>
    </row>
    <row r="167" spans="10:22" ht="19.05" customHeight="1" x14ac:dyDescent="0.3">
      <c r="J167" s="122"/>
      <c r="K167" s="123"/>
      <c r="L167" s="124"/>
      <c r="M167" s="118"/>
      <c r="N167" s="115"/>
      <c r="O167" s="118"/>
      <c r="P167" s="125"/>
      <c r="Q167" s="126"/>
      <c r="R167" s="126"/>
      <c r="S167" s="115"/>
      <c r="T167" s="118"/>
      <c r="U167" s="127"/>
      <c r="V167" s="111"/>
    </row>
    <row r="168" spans="10:22" ht="19.05" customHeight="1" x14ac:dyDescent="0.3">
      <c r="J168" s="122"/>
      <c r="K168" s="123"/>
      <c r="L168" s="124"/>
      <c r="M168" s="118"/>
      <c r="N168" s="115"/>
      <c r="O168" s="118"/>
      <c r="P168" s="125"/>
      <c r="Q168" s="126"/>
      <c r="R168" s="126"/>
      <c r="S168" s="115"/>
      <c r="T168" s="118"/>
      <c r="U168" s="127"/>
      <c r="V168" s="111"/>
    </row>
    <row r="169" spans="10:22" ht="19.05" customHeight="1" x14ac:dyDescent="0.3">
      <c r="J169" s="122"/>
      <c r="K169" s="123"/>
      <c r="L169" s="124"/>
      <c r="M169" s="118"/>
      <c r="N169" s="115"/>
      <c r="O169" s="118"/>
      <c r="P169" s="125"/>
      <c r="Q169" s="126"/>
      <c r="R169" s="126"/>
      <c r="S169" s="115"/>
      <c r="T169" s="118"/>
      <c r="U169" s="127"/>
      <c r="V169" s="111"/>
    </row>
    <row r="170" spans="10:22" ht="19.05" customHeight="1" x14ac:dyDescent="0.3">
      <c r="J170" s="122"/>
      <c r="K170" s="123"/>
      <c r="L170" s="124"/>
      <c r="M170" s="118"/>
      <c r="N170" s="115"/>
      <c r="O170" s="118"/>
      <c r="P170" s="125"/>
      <c r="Q170" s="126"/>
      <c r="R170" s="126"/>
      <c r="S170" s="115"/>
      <c r="T170" s="118"/>
      <c r="U170" s="127"/>
      <c r="V170" s="111"/>
    </row>
    <row r="171" spans="10:22" ht="19.05" customHeight="1" x14ac:dyDescent="0.3">
      <c r="J171" s="122"/>
      <c r="K171" s="123"/>
      <c r="L171" s="124"/>
      <c r="M171" s="118"/>
      <c r="N171" s="115"/>
      <c r="O171" s="118"/>
      <c r="P171" s="125"/>
      <c r="Q171" s="126"/>
      <c r="R171" s="126"/>
      <c r="S171" s="115"/>
      <c r="T171" s="118"/>
      <c r="U171" s="127"/>
      <c r="V171" s="111"/>
    </row>
    <row r="172" spans="10:22" ht="19.05" customHeight="1" x14ac:dyDescent="0.3">
      <c r="J172" s="122"/>
      <c r="K172" s="123"/>
      <c r="L172" s="124"/>
      <c r="M172" s="118"/>
      <c r="N172" s="115"/>
      <c r="O172" s="118"/>
      <c r="P172" s="125"/>
      <c r="Q172" s="126"/>
      <c r="R172" s="126"/>
      <c r="S172" s="115"/>
      <c r="T172" s="118"/>
      <c r="U172" s="127"/>
      <c r="V172" s="111"/>
    </row>
    <row r="173" spans="10:22" ht="19.05" customHeight="1" x14ac:dyDescent="0.3">
      <c r="J173" s="122"/>
      <c r="K173" s="123"/>
      <c r="L173" s="124"/>
      <c r="M173" s="118"/>
      <c r="N173" s="115"/>
      <c r="O173" s="118"/>
      <c r="P173" s="125"/>
      <c r="Q173" s="126"/>
      <c r="R173" s="126"/>
      <c r="S173" s="115"/>
      <c r="T173" s="118"/>
      <c r="U173" s="127"/>
      <c r="V173" s="111"/>
    </row>
    <row r="174" spans="10:22" ht="19.05" customHeight="1" x14ac:dyDescent="0.3">
      <c r="J174" s="122"/>
      <c r="K174" s="123"/>
      <c r="L174" s="124"/>
      <c r="M174" s="118"/>
      <c r="N174" s="115"/>
      <c r="O174" s="118"/>
      <c r="P174" s="125"/>
      <c r="Q174" s="126"/>
      <c r="R174" s="126"/>
      <c r="S174" s="115"/>
      <c r="T174" s="118"/>
      <c r="U174" s="127"/>
      <c r="V174" s="111"/>
    </row>
    <row r="175" spans="10:22" ht="19.05" customHeight="1" x14ac:dyDescent="0.3">
      <c r="J175" s="122"/>
      <c r="K175" s="123"/>
      <c r="L175" s="124"/>
      <c r="M175" s="118"/>
      <c r="N175" s="115"/>
      <c r="O175" s="118"/>
      <c r="P175" s="125"/>
      <c r="Q175" s="126"/>
      <c r="R175" s="126"/>
      <c r="S175" s="115"/>
      <c r="T175" s="118"/>
      <c r="U175" s="127"/>
      <c r="V175" s="111"/>
    </row>
    <row r="176" spans="10:22" ht="19.05" customHeight="1" x14ac:dyDescent="0.3">
      <c r="J176" s="122"/>
      <c r="K176" s="123"/>
      <c r="L176" s="124"/>
      <c r="M176" s="118"/>
      <c r="N176" s="115"/>
      <c r="O176" s="118"/>
      <c r="P176" s="125"/>
      <c r="Q176" s="126"/>
      <c r="R176" s="126"/>
      <c r="S176" s="115"/>
      <c r="T176" s="118"/>
      <c r="U176" s="127"/>
      <c r="V176" s="111"/>
    </row>
    <row r="177" spans="10:22" ht="19.05" customHeight="1" x14ac:dyDescent="0.3">
      <c r="J177" s="122"/>
      <c r="K177" s="123"/>
      <c r="L177" s="124"/>
      <c r="M177" s="118"/>
      <c r="N177" s="115"/>
      <c r="O177" s="118"/>
      <c r="P177" s="125"/>
      <c r="Q177" s="126"/>
      <c r="R177" s="126"/>
      <c r="S177" s="115"/>
      <c r="T177" s="118"/>
      <c r="U177" s="127"/>
      <c r="V177" s="111"/>
    </row>
    <row r="178" spans="10:22" ht="19.05" customHeight="1" x14ac:dyDescent="0.3">
      <c r="J178" s="122"/>
      <c r="K178" s="123"/>
      <c r="L178" s="124"/>
      <c r="M178" s="118"/>
      <c r="N178" s="115"/>
      <c r="O178" s="118"/>
      <c r="P178" s="125"/>
      <c r="Q178" s="126"/>
      <c r="R178" s="126"/>
      <c r="S178" s="115"/>
      <c r="T178" s="118"/>
      <c r="U178" s="127"/>
      <c r="V178" s="111"/>
    </row>
    <row r="179" spans="10:22" ht="19.05" customHeight="1" x14ac:dyDescent="0.3">
      <c r="J179" s="122"/>
      <c r="K179" s="123"/>
      <c r="L179" s="124"/>
      <c r="M179" s="118"/>
      <c r="N179" s="115"/>
      <c r="O179" s="118"/>
      <c r="P179" s="125"/>
      <c r="Q179" s="126"/>
      <c r="R179" s="126"/>
      <c r="S179" s="115"/>
      <c r="T179" s="118"/>
      <c r="U179" s="127"/>
      <c r="V179" s="111"/>
    </row>
    <row r="180" spans="10:22" ht="19.05" customHeight="1" x14ac:dyDescent="0.3">
      <c r="J180" s="122"/>
      <c r="K180" s="123"/>
      <c r="L180" s="124"/>
      <c r="M180" s="118"/>
      <c r="N180" s="115"/>
      <c r="O180" s="118"/>
      <c r="P180" s="125"/>
      <c r="Q180" s="126"/>
      <c r="R180" s="126"/>
      <c r="S180" s="115"/>
      <c r="T180" s="118"/>
      <c r="U180" s="127"/>
      <c r="V180" s="111"/>
    </row>
    <row r="181" spans="10:22" ht="19.05" customHeight="1" x14ac:dyDescent="0.3">
      <c r="J181" s="122"/>
      <c r="K181" s="123"/>
      <c r="L181" s="124"/>
      <c r="M181" s="118"/>
      <c r="N181" s="115"/>
      <c r="O181" s="118"/>
      <c r="P181" s="125"/>
      <c r="Q181" s="126"/>
      <c r="R181" s="126"/>
      <c r="S181" s="115"/>
      <c r="T181" s="118"/>
      <c r="U181" s="127"/>
      <c r="V181" s="111"/>
    </row>
    <row r="182" spans="10:22" ht="19.05" customHeight="1" x14ac:dyDescent="0.3">
      <c r="J182" s="122"/>
      <c r="K182" s="123"/>
      <c r="L182" s="124"/>
      <c r="M182" s="118"/>
      <c r="N182" s="115"/>
      <c r="O182" s="118"/>
      <c r="P182" s="125"/>
      <c r="Q182" s="126"/>
      <c r="R182" s="126"/>
      <c r="S182" s="115"/>
      <c r="T182" s="118"/>
      <c r="U182" s="127"/>
      <c r="V182" s="111"/>
    </row>
    <row r="183" spans="10:22" ht="19.05" customHeight="1" x14ac:dyDescent="0.3">
      <c r="J183" s="122"/>
      <c r="K183" s="123"/>
      <c r="L183" s="124"/>
      <c r="M183" s="118"/>
      <c r="N183" s="115"/>
      <c r="O183" s="118"/>
      <c r="P183" s="125"/>
      <c r="Q183" s="126"/>
      <c r="R183" s="126"/>
      <c r="S183" s="115"/>
      <c r="T183" s="118"/>
      <c r="U183" s="127"/>
      <c r="V183" s="111"/>
    </row>
    <row r="184" spans="10:22" ht="19.05" customHeight="1" x14ac:dyDescent="0.3">
      <c r="J184" s="122"/>
      <c r="K184" s="123"/>
      <c r="L184" s="124"/>
      <c r="M184" s="118"/>
      <c r="N184" s="115"/>
      <c r="O184" s="118"/>
      <c r="P184" s="125"/>
      <c r="Q184" s="126"/>
      <c r="R184" s="126"/>
      <c r="S184" s="115"/>
      <c r="T184" s="118"/>
      <c r="U184" s="127"/>
      <c r="V184" s="111"/>
    </row>
    <row r="185" spans="10:22" ht="19.05" customHeight="1" x14ac:dyDescent="0.3">
      <c r="J185" s="122"/>
      <c r="K185" s="123"/>
      <c r="L185" s="124"/>
      <c r="M185" s="118"/>
      <c r="N185" s="115"/>
      <c r="O185" s="118"/>
      <c r="P185" s="125"/>
      <c r="Q185" s="126"/>
      <c r="R185" s="126"/>
      <c r="S185" s="115"/>
      <c r="T185" s="118"/>
      <c r="U185" s="127"/>
      <c r="V185" s="111"/>
    </row>
    <row r="186" spans="10:22" ht="19.05" customHeight="1" x14ac:dyDescent="0.3">
      <c r="J186" s="122"/>
      <c r="K186" s="123"/>
      <c r="L186" s="124"/>
      <c r="M186" s="118"/>
      <c r="N186" s="115"/>
      <c r="O186" s="118"/>
      <c r="P186" s="125"/>
      <c r="Q186" s="126"/>
      <c r="R186" s="126"/>
      <c r="S186" s="115"/>
      <c r="T186" s="118"/>
      <c r="U186" s="127"/>
      <c r="V186" s="111"/>
    </row>
    <row r="187" spans="10:22" ht="19.05" customHeight="1" x14ac:dyDescent="0.3">
      <c r="J187" s="122"/>
      <c r="K187" s="123"/>
      <c r="L187" s="124"/>
      <c r="M187" s="118"/>
      <c r="N187" s="115"/>
      <c r="O187" s="118"/>
      <c r="P187" s="125"/>
      <c r="Q187" s="126"/>
      <c r="R187" s="126"/>
      <c r="S187" s="115"/>
      <c r="T187" s="118"/>
      <c r="U187" s="127"/>
      <c r="V187" s="111"/>
    </row>
    <row r="188" spans="10:22" ht="19.05" customHeight="1" x14ac:dyDescent="0.3">
      <c r="J188" s="122"/>
      <c r="K188" s="123"/>
      <c r="L188" s="124"/>
      <c r="M188" s="118"/>
      <c r="N188" s="115"/>
      <c r="O188" s="118"/>
      <c r="P188" s="125"/>
      <c r="Q188" s="126"/>
      <c r="R188" s="126"/>
      <c r="S188" s="115"/>
      <c r="T188" s="118"/>
      <c r="U188" s="127"/>
      <c r="V188" s="111"/>
    </row>
    <row r="189" spans="10:22" ht="19.05" customHeight="1" x14ac:dyDescent="0.3">
      <c r="J189" s="122"/>
      <c r="K189" s="123"/>
      <c r="L189" s="124"/>
      <c r="M189" s="118"/>
      <c r="N189" s="115"/>
      <c r="O189" s="118"/>
      <c r="P189" s="125"/>
      <c r="Q189" s="126"/>
      <c r="R189" s="126"/>
      <c r="S189" s="115"/>
      <c r="T189" s="118"/>
      <c r="U189" s="127"/>
      <c r="V189" s="111"/>
    </row>
    <row r="190" spans="10:22" ht="19.05" customHeight="1" x14ac:dyDescent="0.3">
      <c r="J190" s="122"/>
      <c r="K190" s="123"/>
      <c r="L190" s="124"/>
      <c r="M190" s="118"/>
      <c r="N190" s="115"/>
      <c r="O190" s="118"/>
      <c r="P190" s="125"/>
      <c r="Q190" s="126"/>
      <c r="R190" s="126"/>
      <c r="S190" s="115"/>
      <c r="T190" s="118"/>
      <c r="U190" s="127"/>
      <c r="V190" s="111"/>
    </row>
    <row r="191" spans="10:22" ht="19.05" customHeight="1" x14ac:dyDescent="0.3">
      <c r="J191" s="122"/>
      <c r="K191" s="123"/>
      <c r="L191" s="124"/>
      <c r="M191" s="118"/>
      <c r="N191" s="115"/>
      <c r="O191" s="118"/>
      <c r="P191" s="125"/>
      <c r="Q191" s="126"/>
      <c r="R191" s="126"/>
      <c r="S191" s="115"/>
      <c r="T191" s="118"/>
      <c r="U191" s="127"/>
      <c r="V191" s="111"/>
    </row>
    <row r="192" spans="10:22" ht="19.05" customHeight="1" x14ac:dyDescent="0.3">
      <c r="J192" s="122"/>
      <c r="K192" s="123"/>
      <c r="L192" s="124"/>
      <c r="M192" s="118"/>
      <c r="N192" s="115"/>
      <c r="O192" s="118"/>
      <c r="P192" s="125"/>
      <c r="Q192" s="126"/>
      <c r="R192" s="126"/>
      <c r="S192" s="115"/>
      <c r="T192" s="118"/>
      <c r="U192" s="127"/>
      <c r="V192" s="111"/>
    </row>
    <row r="193" spans="10:21" ht="19.05" customHeight="1" x14ac:dyDescent="0.3">
      <c r="J193" s="122"/>
      <c r="K193" s="123"/>
      <c r="L193" s="124"/>
      <c r="M193" s="118"/>
      <c r="N193" s="115"/>
      <c r="O193" s="118"/>
      <c r="P193" s="125"/>
      <c r="Q193" s="126"/>
      <c r="R193" s="126"/>
      <c r="S193" s="115"/>
      <c r="T193" s="118"/>
      <c r="U193" s="127"/>
    </row>
    <row r="194" spans="10:21" ht="19.05" customHeight="1" x14ac:dyDescent="0.3">
      <c r="J194" s="122"/>
      <c r="K194" s="123"/>
      <c r="L194" s="124"/>
      <c r="M194" s="118"/>
      <c r="N194" s="115"/>
      <c r="O194" s="118"/>
      <c r="P194" s="125"/>
      <c r="Q194" s="126"/>
      <c r="R194" s="126"/>
      <c r="S194" s="115"/>
      <c r="T194" s="118"/>
      <c r="U194" s="127"/>
    </row>
    <row r="195" spans="10:21" ht="19.05" customHeight="1" x14ac:dyDescent="0.3">
      <c r="J195" s="122"/>
      <c r="K195" s="123"/>
      <c r="L195" s="124"/>
      <c r="M195" s="118"/>
      <c r="N195" s="115"/>
      <c r="O195" s="118"/>
      <c r="P195" s="125"/>
      <c r="Q195" s="126"/>
      <c r="R195" s="126"/>
      <c r="S195" s="115"/>
      <c r="T195" s="118"/>
      <c r="U195" s="127"/>
    </row>
    <row r="196" spans="10:21" ht="19.05" customHeight="1" x14ac:dyDescent="0.3">
      <c r="J196" s="122"/>
      <c r="K196" s="123"/>
      <c r="L196" s="124"/>
      <c r="M196" s="118"/>
      <c r="N196" s="115"/>
      <c r="O196" s="118"/>
      <c r="P196" s="125"/>
      <c r="Q196" s="126"/>
      <c r="R196" s="126"/>
      <c r="S196" s="115"/>
      <c r="T196" s="118"/>
      <c r="U196" s="127"/>
    </row>
    <row r="197" spans="10:21" ht="19.05" customHeight="1" x14ac:dyDescent="0.3">
      <c r="J197" s="122"/>
      <c r="K197" s="123"/>
      <c r="L197" s="124"/>
      <c r="M197" s="118"/>
      <c r="N197" s="115"/>
      <c r="O197" s="118"/>
      <c r="P197" s="125"/>
      <c r="Q197" s="126"/>
      <c r="R197" s="126"/>
      <c r="S197" s="115"/>
      <c r="T197" s="118"/>
      <c r="U197" s="127"/>
    </row>
    <row r="198" spans="10:21" ht="19.05" customHeight="1" x14ac:dyDescent="0.3">
      <c r="J198" s="122"/>
      <c r="K198" s="123"/>
      <c r="L198" s="124"/>
      <c r="M198" s="118"/>
      <c r="N198" s="115"/>
      <c r="O198" s="118"/>
      <c r="P198" s="125"/>
      <c r="Q198" s="126"/>
      <c r="R198" s="126"/>
      <c r="S198" s="115"/>
      <c r="T198" s="118"/>
      <c r="U198" s="127"/>
    </row>
    <row r="199" spans="10:21" ht="19.05" customHeight="1" x14ac:dyDescent="0.3">
      <c r="J199" s="122"/>
      <c r="K199" s="123"/>
      <c r="L199" s="124"/>
      <c r="M199" s="118"/>
      <c r="N199" s="115"/>
      <c r="O199" s="118"/>
      <c r="P199" s="125"/>
      <c r="Q199" s="126"/>
      <c r="R199" s="126"/>
      <c r="S199" s="115"/>
      <c r="T199" s="118"/>
      <c r="U199" s="127"/>
    </row>
    <row r="200" spans="10:21" ht="19.05" customHeight="1" x14ac:dyDescent="0.3">
      <c r="J200" s="122"/>
      <c r="K200" s="123"/>
      <c r="L200" s="124"/>
      <c r="M200" s="118"/>
      <c r="N200" s="115"/>
      <c r="O200" s="118"/>
      <c r="P200" s="125"/>
      <c r="Q200" s="126"/>
      <c r="R200" s="126"/>
      <c r="S200" s="115"/>
      <c r="T200" s="118"/>
      <c r="U200" s="127"/>
    </row>
    <row r="201" spans="10:21" ht="19.05" customHeight="1" x14ac:dyDescent="0.3">
      <c r="J201" s="122"/>
      <c r="K201" s="123"/>
      <c r="L201" s="124"/>
      <c r="M201" s="118"/>
      <c r="N201" s="115"/>
      <c r="O201" s="118"/>
      <c r="P201" s="125"/>
      <c r="Q201" s="126"/>
      <c r="R201" s="126"/>
      <c r="S201" s="115"/>
      <c r="T201" s="118"/>
      <c r="U201" s="127"/>
    </row>
    <row r="202" spans="10:21" ht="19.05" customHeight="1" x14ac:dyDescent="0.3">
      <c r="J202" s="122"/>
      <c r="K202" s="123"/>
      <c r="L202" s="124"/>
      <c r="M202" s="118"/>
      <c r="N202" s="115"/>
      <c r="O202" s="118"/>
      <c r="P202" s="125"/>
      <c r="Q202" s="126"/>
      <c r="R202" s="126"/>
      <c r="S202" s="115"/>
      <c r="T202" s="118"/>
      <c r="U202" s="127"/>
    </row>
    <row r="203" spans="10:21" ht="19.05" customHeight="1" x14ac:dyDescent="0.3">
      <c r="J203" s="122"/>
      <c r="K203" s="123"/>
      <c r="L203" s="124"/>
      <c r="M203" s="118"/>
      <c r="N203" s="115"/>
      <c r="O203" s="118"/>
      <c r="P203" s="125"/>
      <c r="Q203" s="126"/>
      <c r="R203" s="126"/>
      <c r="S203" s="115"/>
      <c r="T203" s="118"/>
      <c r="U203" s="127"/>
    </row>
    <row r="204" spans="10:21" ht="19.05" customHeight="1" x14ac:dyDescent="0.3">
      <c r="J204" s="122"/>
      <c r="K204" s="123"/>
      <c r="L204" s="124"/>
      <c r="M204" s="118"/>
      <c r="N204" s="115"/>
      <c r="O204" s="118"/>
      <c r="P204" s="125"/>
      <c r="Q204" s="126"/>
      <c r="R204" s="126"/>
      <c r="S204" s="115"/>
      <c r="T204" s="118"/>
      <c r="U204" s="127"/>
    </row>
    <row r="205" spans="10:21" ht="19.05" customHeight="1" x14ac:dyDescent="0.3">
      <c r="J205" s="122"/>
      <c r="K205" s="123"/>
      <c r="L205" s="124"/>
      <c r="M205" s="118"/>
      <c r="N205" s="115"/>
      <c r="O205" s="118"/>
      <c r="P205" s="125"/>
      <c r="Q205" s="126"/>
      <c r="R205" s="126"/>
      <c r="S205" s="115"/>
      <c r="T205" s="118"/>
      <c r="U205" s="127"/>
    </row>
    <row r="206" spans="10:21" ht="19.05" customHeight="1" x14ac:dyDescent="0.3">
      <c r="J206" s="122"/>
      <c r="K206" s="123"/>
      <c r="L206" s="124"/>
      <c r="M206" s="118"/>
      <c r="N206" s="115"/>
      <c r="O206" s="118"/>
      <c r="P206" s="125"/>
      <c r="Q206" s="126"/>
      <c r="R206" s="126"/>
      <c r="S206" s="115"/>
      <c r="T206" s="118"/>
      <c r="U206" s="127"/>
    </row>
    <row r="207" spans="10:21" ht="19.05" customHeight="1" x14ac:dyDescent="0.3">
      <c r="J207" s="122"/>
      <c r="K207" s="123"/>
      <c r="L207" s="124"/>
      <c r="M207" s="118"/>
      <c r="N207" s="115"/>
      <c r="O207" s="118"/>
      <c r="P207" s="125"/>
      <c r="Q207" s="126"/>
      <c r="R207" s="126"/>
      <c r="S207" s="115"/>
      <c r="T207" s="118"/>
      <c r="U207" s="127"/>
    </row>
    <row r="208" spans="10:21" ht="19.05" customHeight="1" x14ac:dyDescent="0.3">
      <c r="J208" s="122"/>
      <c r="K208" s="123"/>
      <c r="L208" s="124"/>
      <c r="M208" s="118"/>
      <c r="N208" s="115"/>
      <c r="O208" s="118"/>
      <c r="P208" s="125"/>
      <c r="Q208" s="126"/>
      <c r="R208" s="126"/>
      <c r="S208" s="115"/>
      <c r="T208" s="118"/>
      <c r="U208" s="127"/>
    </row>
    <row r="209" spans="10:21" ht="19.05" customHeight="1" x14ac:dyDescent="0.3">
      <c r="J209" s="122"/>
      <c r="K209" s="123"/>
      <c r="L209" s="124"/>
      <c r="M209" s="118"/>
      <c r="N209" s="115"/>
      <c r="O209" s="118"/>
      <c r="P209" s="125"/>
      <c r="Q209" s="126"/>
      <c r="R209" s="126"/>
      <c r="S209" s="115"/>
      <c r="T209" s="118"/>
      <c r="U209" s="127"/>
    </row>
    <row r="210" spans="10:21" ht="19.05" customHeight="1" x14ac:dyDescent="0.3">
      <c r="J210" s="122"/>
      <c r="K210" s="123"/>
      <c r="L210" s="124"/>
      <c r="M210" s="118"/>
      <c r="N210" s="115"/>
      <c r="O210" s="118"/>
      <c r="P210" s="125"/>
      <c r="Q210" s="126"/>
      <c r="R210" s="126"/>
      <c r="S210" s="115"/>
      <c r="T210" s="118"/>
      <c r="U210" s="127"/>
    </row>
    <row r="211" spans="10:21" ht="19.05" customHeight="1" x14ac:dyDescent="0.3">
      <c r="J211" s="122"/>
      <c r="K211" s="123"/>
      <c r="L211" s="124"/>
      <c r="M211" s="118"/>
      <c r="N211" s="115"/>
      <c r="O211" s="118"/>
      <c r="P211" s="125"/>
      <c r="Q211" s="126"/>
      <c r="R211" s="126"/>
      <c r="S211" s="115"/>
      <c r="T211" s="118"/>
      <c r="U211" s="127"/>
    </row>
    <row r="212" spans="10:21" ht="19.05" customHeight="1" x14ac:dyDescent="0.3">
      <c r="J212" s="122"/>
      <c r="K212" s="123"/>
      <c r="L212" s="124"/>
      <c r="M212" s="118"/>
      <c r="N212" s="115"/>
      <c r="O212" s="118"/>
      <c r="P212" s="125"/>
      <c r="Q212" s="126"/>
      <c r="R212" s="126"/>
      <c r="S212" s="115"/>
      <c r="T212" s="118"/>
      <c r="U212" s="127"/>
    </row>
    <row r="213" spans="10:21" ht="19.05" customHeight="1" x14ac:dyDescent="0.3">
      <c r="J213" s="122"/>
      <c r="K213" s="123"/>
      <c r="L213" s="124"/>
      <c r="M213" s="118"/>
      <c r="N213" s="115"/>
      <c r="O213" s="118"/>
      <c r="P213" s="125"/>
      <c r="Q213" s="126"/>
      <c r="R213" s="126"/>
      <c r="S213" s="115"/>
      <c r="T213" s="118"/>
      <c r="U213" s="127"/>
    </row>
    <row r="214" spans="10:21" ht="19.05" customHeight="1" x14ac:dyDescent="0.3">
      <c r="J214" s="122"/>
      <c r="K214" s="123"/>
      <c r="L214" s="124"/>
      <c r="M214" s="118"/>
      <c r="N214" s="115"/>
      <c r="O214" s="118"/>
      <c r="P214" s="125"/>
      <c r="Q214" s="126"/>
      <c r="R214" s="126"/>
      <c r="S214" s="115"/>
      <c r="T214" s="118"/>
      <c r="U214" s="127"/>
    </row>
    <row r="215" spans="10:21" ht="19.05" customHeight="1" x14ac:dyDescent="0.3">
      <c r="J215" s="122"/>
      <c r="K215" s="123"/>
      <c r="L215" s="124"/>
      <c r="M215" s="118"/>
      <c r="N215" s="115"/>
      <c r="O215" s="118"/>
      <c r="P215" s="125"/>
      <c r="Q215" s="126"/>
      <c r="R215" s="126"/>
      <c r="S215" s="115"/>
      <c r="T215" s="118"/>
      <c r="U215" s="127"/>
    </row>
    <row r="216" spans="10:21" ht="19.05" customHeight="1" x14ac:dyDescent="0.3">
      <c r="J216" s="122"/>
      <c r="K216" s="123"/>
      <c r="L216" s="124"/>
      <c r="M216" s="118"/>
      <c r="N216" s="115"/>
      <c r="O216" s="118"/>
      <c r="P216" s="125"/>
      <c r="Q216" s="126"/>
      <c r="R216" s="126"/>
      <c r="S216" s="115"/>
      <c r="T216" s="118"/>
      <c r="U216" s="127"/>
    </row>
    <row r="217" spans="10:21" ht="19.05" customHeight="1" x14ac:dyDescent="0.3">
      <c r="J217" s="122"/>
      <c r="K217" s="123"/>
      <c r="L217" s="124"/>
      <c r="M217" s="118"/>
      <c r="N217" s="115"/>
      <c r="O217" s="118"/>
      <c r="P217" s="125"/>
      <c r="Q217" s="126"/>
      <c r="R217" s="126"/>
      <c r="S217" s="115"/>
      <c r="T217" s="118"/>
      <c r="U217" s="127"/>
    </row>
    <row r="218" spans="10:21" ht="19.05" customHeight="1" x14ac:dyDescent="0.3">
      <c r="J218" s="122"/>
      <c r="K218" s="123"/>
      <c r="L218" s="124"/>
      <c r="M218" s="118"/>
      <c r="N218" s="115"/>
      <c r="O218" s="118"/>
      <c r="P218" s="125"/>
      <c r="Q218" s="126"/>
      <c r="R218" s="126"/>
      <c r="S218" s="115"/>
      <c r="T218" s="118"/>
      <c r="U218" s="127"/>
    </row>
    <row r="219" spans="10:21" ht="19.05" customHeight="1" x14ac:dyDescent="0.3">
      <c r="J219" s="122"/>
      <c r="K219" s="123"/>
      <c r="L219" s="124"/>
      <c r="M219" s="118"/>
      <c r="N219" s="115"/>
      <c r="O219" s="118"/>
      <c r="P219" s="125"/>
      <c r="Q219" s="126"/>
      <c r="R219" s="126"/>
      <c r="S219" s="115"/>
      <c r="T219" s="118"/>
      <c r="U219" s="127"/>
    </row>
    <row r="220" spans="10:21" ht="19.05" customHeight="1" x14ac:dyDescent="0.3">
      <c r="J220" s="122"/>
      <c r="K220" s="123"/>
      <c r="L220" s="124"/>
      <c r="M220" s="118"/>
      <c r="N220" s="115"/>
      <c r="O220" s="118"/>
      <c r="P220" s="125"/>
      <c r="Q220" s="126"/>
      <c r="R220" s="126"/>
      <c r="S220" s="115"/>
      <c r="T220" s="118"/>
      <c r="U220" s="127"/>
    </row>
    <row r="221" spans="10:21" ht="19.05" customHeight="1" x14ac:dyDescent="0.3">
      <c r="J221" s="122"/>
      <c r="K221" s="123"/>
      <c r="L221" s="124"/>
      <c r="M221" s="118"/>
      <c r="N221" s="115"/>
      <c r="O221" s="118"/>
      <c r="P221" s="125"/>
      <c r="Q221" s="126"/>
      <c r="R221" s="126"/>
      <c r="S221" s="115"/>
      <c r="T221" s="118"/>
      <c r="U221" s="127"/>
    </row>
    <row r="222" spans="10:21" ht="19.05" customHeight="1" x14ac:dyDescent="0.3">
      <c r="J222" s="122"/>
      <c r="K222" s="123"/>
      <c r="L222" s="124"/>
      <c r="M222" s="118"/>
      <c r="N222" s="115"/>
      <c r="O222" s="118"/>
      <c r="P222" s="125"/>
      <c r="Q222" s="126"/>
      <c r="R222" s="126"/>
      <c r="S222" s="115"/>
      <c r="T222" s="118"/>
      <c r="U222" s="127"/>
    </row>
    <row r="223" spans="10:21" ht="19.05" customHeight="1" x14ac:dyDescent="0.3">
      <c r="J223" s="122"/>
      <c r="K223" s="123"/>
      <c r="L223" s="124"/>
      <c r="M223" s="118"/>
      <c r="N223" s="115"/>
      <c r="O223" s="118"/>
      <c r="P223" s="125"/>
      <c r="Q223" s="126"/>
      <c r="R223" s="126"/>
      <c r="S223" s="115"/>
      <c r="T223" s="118"/>
      <c r="U223" s="127"/>
    </row>
    <row r="224" spans="10:21" ht="19.05" customHeight="1" x14ac:dyDescent="0.3">
      <c r="J224" s="122"/>
      <c r="K224" s="123"/>
      <c r="L224" s="124"/>
      <c r="M224" s="118"/>
      <c r="N224" s="115"/>
      <c r="O224" s="118"/>
      <c r="P224" s="125"/>
      <c r="Q224" s="126"/>
      <c r="R224" s="126"/>
      <c r="S224" s="115"/>
      <c r="T224" s="118"/>
      <c r="U224" s="127"/>
    </row>
    <row r="225" spans="10:21" ht="19.05" customHeight="1" x14ac:dyDescent="0.3">
      <c r="J225" s="122"/>
      <c r="K225" s="123"/>
      <c r="L225" s="124"/>
      <c r="M225" s="118"/>
      <c r="N225" s="115"/>
      <c r="O225" s="118"/>
      <c r="P225" s="125"/>
      <c r="Q225" s="126"/>
      <c r="R225" s="126"/>
      <c r="S225" s="115"/>
      <c r="T225" s="118"/>
      <c r="U225" s="127"/>
    </row>
    <row r="226" spans="10:21" ht="19.05" customHeight="1" x14ac:dyDescent="0.3">
      <c r="J226" s="122"/>
      <c r="K226" s="123"/>
      <c r="L226" s="124"/>
      <c r="M226" s="118"/>
      <c r="N226" s="115"/>
      <c r="O226" s="118"/>
      <c r="P226" s="125"/>
      <c r="Q226" s="126"/>
      <c r="R226" s="126"/>
      <c r="S226" s="115"/>
      <c r="T226" s="118"/>
      <c r="U226" s="127"/>
    </row>
    <row r="227" spans="10:21" ht="19.05" customHeight="1" x14ac:dyDescent="0.3">
      <c r="J227" s="122"/>
      <c r="K227" s="123"/>
      <c r="L227" s="124"/>
      <c r="M227" s="118"/>
      <c r="N227" s="115"/>
      <c r="O227" s="118"/>
      <c r="P227" s="125"/>
      <c r="Q227" s="126"/>
      <c r="R227" s="126"/>
      <c r="S227" s="115"/>
      <c r="T227" s="118"/>
      <c r="U227" s="127"/>
    </row>
    <row r="228" spans="10:21" ht="19.05" customHeight="1" x14ac:dyDescent="0.3">
      <c r="J228" s="122"/>
      <c r="K228" s="123"/>
      <c r="L228" s="124"/>
      <c r="M228" s="118"/>
      <c r="N228" s="115"/>
      <c r="O228" s="118"/>
      <c r="P228" s="125"/>
      <c r="Q228" s="126"/>
      <c r="R228" s="126"/>
      <c r="S228" s="115"/>
      <c r="T228" s="118"/>
      <c r="U228" s="127"/>
    </row>
    <row r="229" spans="10:21" ht="19.05" customHeight="1" x14ac:dyDescent="0.3">
      <c r="J229" s="122"/>
      <c r="K229" s="123"/>
      <c r="L229" s="124"/>
      <c r="M229" s="118"/>
      <c r="N229" s="115"/>
      <c r="O229" s="118"/>
      <c r="P229" s="125"/>
      <c r="Q229" s="126"/>
      <c r="R229" s="126"/>
      <c r="S229" s="115"/>
      <c r="T229" s="118"/>
      <c r="U229" s="127"/>
    </row>
    <row r="230" spans="10:21" ht="19.05" customHeight="1" x14ac:dyDescent="0.3">
      <c r="J230" s="122"/>
      <c r="K230" s="123"/>
      <c r="L230" s="124"/>
      <c r="M230" s="118"/>
      <c r="N230" s="115"/>
      <c r="O230" s="118"/>
      <c r="P230" s="125"/>
      <c r="Q230" s="126"/>
      <c r="R230" s="126"/>
      <c r="S230" s="115"/>
      <c r="T230" s="118"/>
      <c r="U230" s="127"/>
    </row>
    <row r="231" spans="10:21" ht="19.05" customHeight="1" x14ac:dyDescent="0.3">
      <c r="J231" s="122"/>
      <c r="K231" s="123"/>
      <c r="L231" s="124"/>
      <c r="M231" s="118"/>
      <c r="N231" s="115"/>
      <c r="O231" s="118"/>
      <c r="P231" s="125"/>
      <c r="Q231" s="126"/>
      <c r="R231" s="126"/>
      <c r="S231" s="115"/>
      <c r="T231" s="118"/>
      <c r="U231" s="127"/>
    </row>
    <row r="232" spans="10:21" ht="19.05" customHeight="1" x14ac:dyDescent="0.3">
      <c r="J232" s="122"/>
      <c r="K232" s="123"/>
      <c r="L232" s="124"/>
      <c r="M232" s="118"/>
      <c r="N232" s="115"/>
      <c r="O232" s="118"/>
      <c r="P232" s="125"/>
      <c r="Q232" s="126"/>
      <c r="R232" s="126"/>
      <c r="S232" s="115"/>
      <c r="T232" s="118"/>
      <c r="U232" s="127"/>
    </row>
    <row r="233" spans="10:21" ht="19.05" customHeight="1" x14ac:dyDescent="0.3">
      <c r="J233" s="122"/>
      <c r="K233" s="123"/>
      <c r="L233" s="124"/>
      <c r="M233" s="118"/>
      <c r="N233" s="115"/>
      <c r="O233" s="118"/>
      <c r="P233" s="125"/>
      <c r="Q233" s="126"/>
      <c r="R233" s="126"/>
      <c r="S233" s="115"/>
      <c r="T233" s="118"/>
      <c r="U233" s="127"/>
    </row>
    <row r="234" spans="10:21" ht="19.05" customHeight="1" x14ac:dyDescent="0.3">
      <c r="J234" s="122"/>
      <c r="K234" s="123"/>
      <c r="L234" s="124"/>
      <c r="M234" s="118"/>
      <c r="N234" s="115"/>
      <c r="O234" s="118"/>
      <c r="P234" s="125"/>
      <c r="Q234" s="126"/>
      <c r="R234" s="126"/>
      <c r="S234" s="115"/>
      <c r="T234" s="118"/>
      <c r="U234" s="127"/>
    </row>
    <row r="235" spans="10:21" ht="19.05" customHeight="1" x14ac:dyDescent="0.3">
      <c r="J235" s="122"/>
      <c r="K235" s="123"/>
      <c r="L235" s="124"/>
      <c r="M235" s="118"/>
      <c r="N235" s="115"/>
      <c r="O235" s="118"/>
      <c r="P235" s="125"/>
      <c r="Q235" s="126"/>
      <c r="R235" s="126"/>
      <c r="S235" s="115"/>
      <c r="T235" s="118"/>
      <c r="U235" s="127"/>
    </row>
    <row r="236" spans="10:21" ht="19.05" customHeight="1" x14ac:dyDescent="0.3">
      <c r="J236" s="122"/>
      <c r="K236" s="123"/>
      <c r="L236" s="124"/>
      <c r="M236" s="118"/>
      <c r="N236" s="115"/>
      <c r="O236" s="118"/>
      <c r="P236" s="125"/>
      <c r="Q236" s="126"/>
      <c r="R236" s="126"/>
      <c r="S236" s="115"/>
      <c r="T236" s="118"/>
      <c r="U236" s="127"/>
    </row>
  </sheetData>
  <sortState xmlns:xlrd2="http://schemas.microsoft.com/office/spreadsheetml/2017/richdata2" ref="A11:V88">
    <sortCondition ref="B11:B88"/>
  </sortState>
  <mergeCells count="6">
    <mergeCell ref="D8:H8"/>
    <mergeCell ref="B2:H2"/>
    <mergeCell ref="B3:H3"/>
    <mergeCell ref="D5:H5"/>
    <mergeCell ref="D6:H6"/>
    <mergeCell ref="D7:H7"/>
  </mergeCells>
  <dataValidations count="1">
    <dataValidation type="list" allowBlank="1" showInputMessage="1" showErrorMessage="1" sqref="U9" xr:uid="{39A93AF8-2A22-49BD-9DFC-06CADF825387}">
      <formula1>$V$12:$V$40</formula1>
    </dataValidation>
  </dataValidations>
  <pageMargins left="0.39370078740157483" right="0.39370078740157483" top="0.59055118110236227" bottom="0.59055118110236227" header="0.31496062992125984" footer="0.31496062992125984"/>
  <pageSetup paperSize="256" scale="83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24</vt:i4>
      </vt:variant>
    </vt:vector>
  </HeadingPairs>
  <TitlesOfParts>
    <vt:vector size="36" baseType="lpstr">
      <vt:lpstr>JUL25</vt:lpstr>
      <vt:lpstr>AGU25</vt:lpstr>
      <vt:lpstr>SEP25</vt:lpstr>
      <vt:lpstr>OKT25</vt:lpstr>
      <vt:lpstr>Nov25</vt:lpstr>
      <vt:lpstr>DES25</vt:lpstr>
      <vt:lpstr>JAN26</vt:lpstr>
      <vt:lpstr>FEB26</vt:lpstr>
      <vt:lpstr>MAR26</vt:lpstr>
      <vt:lpstr>APR26</vt:lpstr>
      <vt:lpstr>MEI26</vt:lpstr>
      <vt:lpstr>JUN26</vt:lpstr>
      <vt:lpstr>'AGU25'!Print_Area</vt:lpstr>
      <vt:lpstr>'APR26'!Print_Area</vt:lpstr>
      <vt:lpstr>'DES25'!Print_Area</vt:lpstr>
      <vt:lpstr>'FEB26'!Print_Area</vt:lpstr>
      <vt:lpstr>'JAN26'!Print_Area</vt:lpstr>
      <vt:lpstr>'JUL25'!Print_Area</vt:lpstr>
      <vt:lpstr>'JUN26'!Print_Area</vt:lpstr>
      <vt:lpstr>'MAR26'!Print_Area</vt:lpstr>
      <vt:lpstr>'MEI26'!Print_Area</vt:lpstr>
      <vt:lpstr>'Nov25'!Print_Area</vt:lpstr>
      <vt:lpstr>'OKT25'!Print_Area</vt:lpstr>
      <vt:lpstr>'SEP25'!Print_Area</vt:lpstr>
      <vt:lpstr>'AGU25'!Print_Titles</vt:lpstr>
      <vt:lpstr>'APR26'!Print_Titles</vt:lpstr>
      <vt:lpstr>'DES25'!Print_Titles</vt:lpstr>
      <vt:lpstr>'FEB26'!Print_Titles</vt:lpstr>
      <vt:lpstr>'JAN26'!Print_Titles</vt:lpstr>
      <vt:lpstr>'JUL25'!Print_Titles</vt:lpstr>
      <vt:lpstr>'JUN26'!Print_Titles</vt:lpstr>
      <vt:lpstr>'MAR26'!Print_Titles</vt:lpstr>
      <vt:lpstr>'MEI26'!Print_Titles</vt:lpstr>
      <vt:lpstr>'Nov25'!Print_Titles</vt:lpstr>
      <vt:lpstr>'OKT25'!Print_Titles</vt:lpstr>
      <vt:lpstr>'SEP25'!Print_Titles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MyBook Z Series</cp:lastModifiedBy>
  <cp:lastPrinted>2026-07-14T03:54:21Z</cp:lastPrinted>
  <dcterms:created xsi:type="dcterms:W3CDTF">2018-05-01T10:03:18Z</dcterms:created>
  <dcterms:modified xsi:type="dcterms:W3CDTF">2026-08-26T09:12:29Z</dcterms:modified>
</cp:coreProperties>
</file>